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SEPT 2023\"/>
    </mc:Choice>
  </mc:AlternateContent>
  <xr:revisionPtr revIDLastSave="0" documentId="13_ncr:1_{CC4B1E0E-CA13-49D4-BE3D-452CCD98D9C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PTIEMBRE 2023" sheetId="13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  <definedName name="_xlnm._FilterDatabase" localSheetId="0" hidden="1">'SEPTIEMBRE 2023'!#REF!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8" i="13" l="1"/>
  <c r="H88" i="13"/>
  <c r="I88" i="13"/>
  <c r="J88" i="13"/>
  <c r="K88" i="13"/>
  <c r="L88" i="13"/>
  <c r="M88" i="13"/>
  <c r="N88" i="13"/>
  <c r="O88" i="13"/>
  <c r="P88" i="13"/>
  <c r="Q88" i="13"/>
  <c r="R88" i="13"/>
  <c r="S88" i="13"/>
  <c r="T88" i="13"/>
  <c r="B20" i="13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6" i="13" s="1"/>
  <c r="B47" i="13" s="1"/>
  <c r="B48" i="13" s="1"/>
  <c r="B49" i="13" s="1"/>
  <c r="B50" i="13" s="1"/>
  <c r="B51" i="13" s="1"/>
  <c r="B54" i="13" s="1"/>
  <c r="B55" i="13" s="1"/>
  <c r="B56" i="13" s="1"/>
  <c r="B57" i="13" s="1"/>
  <c r="B58" i="13" s="1"/>
  <c r="B59" i="13" s="1"/>
  <c r="B60" i="13" s="1"/>
  <c r="B61" i="13" s="1"/>
  <c r="B64" i="13" s="1"/>
  <c r="B65" i="13" s="1"/>
  <c r="B68" i="13" s="1"/>
  <c r="B69" i="13" s="1"/>
  <c r="B70" i="13" s="1"/>
  <c r="B71" i="13" s="1"/>
  <c r="B72" i="13" s="1"/>
  <c r="B73" i="13" s="1"/>
  <c r="B74" i="13" s="1"/>
  <c r="B75" i="13" s="1"/>
  <c r="B78" i="13" s="1"/>
  <c r="B79" i="13" s="1"/>
  <c r="B80" i="13" s="1"/>
  <c r="B81" i="13" s="1"/>
  <c r="B82" i="13" s="1"/>
  <c r="B85" i="13" s="1"/>
  <c r="B86" i="13" s="1"/>
  <c r="B87" i="13" s="1"/>
  <c r="B19" i="13"/>
  <c r="U44" i="13"/>
  <c r="U52" i="13"/>
  <c r="U62" i="13"/>
  <c r="U66" i="13"/>
  <c r="J75" i="13"/>
  <c r="K75" i="13"/>
  <c r="L75" i="13"/>
  <c r="M75" i="13"/>
  <c r="N75" i="13"/>
  <c r="J43" i="13"/>
  <c r="K43" i="13"/>
  <c r="L43" i="13"/>
  <c r="P43" i="13" s="1"/>
  <c r="M43" i="13"/>
  <c r="R43" i="13" s="1"/>
  <c r="T43" i="13" s="1"/>
  <c r="U43" i="13" s="1"/>
  <c r="N43" i="13"/>
  <c r="N87" i="13"/>
  <c r="M87" i="13"/>
  <c r="L87" i="13"/>
  <c r="K87" i="13"/>
  <c r="J87" i="13"/>
  <c r="N86" i="13"/>
  <c r="M86" i="13"/>
  <c r="L86" i="13"/>
  <c r="K86" i="13"/>
  <c r="J86" i="13"/>
  <c r="N85" i="13"/>
  <c r="M85" i="13"/>
  <c r="L85" i="13"/>
  <c r="K85" i="13"/>
  <c r="J85" i="13"/>
  <c r="N84" i="13"/>
  <c r="M84" i="13"/>
  <c r="L84" i="13"/>
  <c r="K84" i="13"/>
  <c r="J84" i="13"/>
  <c r="N82" i="13"/>
  <c r="M82" i="13"/>
  <c r="L82" i="13"/>
  <c r="K82" i="13"/>
  <c r="J82" i="13"/>
  <c r="N81" i="13"/>
  <c r="M81" i="13"/>
  <c r="L81" i="13"/>
  <c r="K81" i="13"/>
  <c r="J81" i="13"/>
  <c r="N80" i="13"/>
  <c r="M80" i="13"/>
  <c r="L80" i="13"/>
  <c r="K80" i="13"/>
  <c r="J80" i="13"/>
  <c r="N79" i="13"/>
  <c r="M79" i="13"/>
  <c r="L79" i="13"/>
  <c r="K79" i="13"/>
  <c r="J79" i="13"/>
  <c r="N78" i="13"/>
  <c r="M78" i="13"/>
  <c r="L78" i="13"/>
  <c r="K78" i="13"/>
  <c r="J78" i="13"/>
  <c r="N77" i="13"/>
  <c r="M77" i="13"/>
  <c r="L77" i="13"/>
  <c r="K77" i="13"/>
  <c r="J77" i="13"/>
  <c r="N74" i="13"/>
  <c r="M74" i="13"/>
  <c r="L74" i="13"/>
  <c r="K74" i="13"/>
  <c r="J74" i="13"/>
  <c r="N73" i="13"/>
  <c r="M73" i="13"/>
  <c r="L73" i="13"/>
  <c r="K73" i="13"/>
  <c r="J73" i="13"/>
  <c r="N72" i="13"/>
  <c r="M72" i="13"/>
  <c r="L72" i="13"/>
  <c r="K72" i="13"/>
  <c r="J72" i="13"/>
  <c r="N71" i="13"/>
  <c r="M71" i="13"/>
  <c r="L71" i="13"/>
  <c r="K71" i="13"/>
  <c r="J71" i="13"/>
  <c r="N70" i="13"/>
  <c r="M70" i="13"/>
  <c r="L70" i="13"/>
  <c r="K70" i="13"/>
  <c r="J70" i="13"/>
  <c r="N69" i="13"/>
  <c r="M69" i="13"/>
  <c r="L69" i="13"/>
  <c r="K69" i="13"/>
  <c r="J69" i="13"/>
  <c r="N68" i="13"/>
  <c r="M68" i="13"/>
  <c r="L68" i="13"/>
  <c r="K68" i="13"/>
  <c r="J68" i="13"/>
  <c r="N67" i="13"/>
  <c r="M67" i="13"/>
  <c r="L67" i="13"/>
  <c r="K67" i="13"/>
  <c r="J67" i="13"/>
  <c r="N65" i="13"/>
  <c r="M65" i="13"/>
  <c r="L65" i="13"/>
  <c r="K65" i="13"/>
  <c r="J65" i="13"/>
  <c r="N64" i="13"/>
  <c r="M64" i="13"/>
  <c r="L64" i="13"/>
  <c r="K64" i="13"/>
  <c r="J64" i="13"/>
  <c r="N63" i="13"/>
  <c r="M63" i="13"/>
  <c r="L63" i="13"/>
  <c r="K63" i="13"/>
  <c r="J63" i="13"/>
  <c r="N61" i="13"/>
  <c r="M61" i="13"/>
  <c r="L61" i="13"/>
  <c r="K61" i="13"/>
  <c r="J61" i="13"/>
  <c r="N60" i="13"/>
  <c r="M60" i="13"/>
  <c r="L60" i="13"/>
  <c r="K60" i="13"/>
  <c r="J60" i="13"/>
  <c r="N59" i="13"/>
  <c r="M59" i="13"/>
  <c r="L59" i="13"/>
  <c r="K59" i="13"/>
  <c r="J59" i="13"/>
  <c r="N58" i="13"/>
  <c r="M58" i="13"/>
  <c r="L58" i="13"/>
  <c r="K58" i="13"/>
  <c r="J58" i="13"/>
  <c r="N57" i="13"/>
  <c r="M57" i="13"/>
  <c r="L57" i="13"/>
  <c r="K57" i="13"/>
  <c r="J57" i="13"/>
  <c r="N56" i="13"/>
  <c r="M56" i="13"/>
  <c r="L56" i="13"/>
  <c r="K56" i="13"/>
  <c r="J56" i="13"/>
  <c r="N55" i="13"/>
  <c r="M55" i="13"/>
  <c r="L55" i="13"/>
  <c r="K55" i="13"/>
  <c r="J55" i="13"/>
  <c r="N54" i="13"/>
  <c r="M54" i="13"/>
  <c r="L54" i="13"/>
  <c r="K54" i="13"/>
  <c r="J54" i="13"/>
  <c r="N53" i="13"/>
  <c r="M53" i="13"/>
  <c r="L53" i="13"/>
  <c r="K53" i="13"/>
  <c r="J53" i="13"/>
  <c r="N51" i="13"/>
  <c r="M51" i="13"/>
  <c r="L51" i="13"/>
  <c r="K51" i="13"/>
  <c r="J51" i="13"/>
  <c r="N50" i="13"/>
  <c r="M50" i="13"/>
  <c r="L50" i="13"/>
  <c r="K50" i="13"/>
  <c r="J50" i="13"/>
  <c r="N49" i="13"/>
  <c r="M49" i="13"/>
  <c r="L49" i="13"/>
  <c r="K49" i="13"/>
  <c r="J49" i="13"/>
  <c r="N48" i="13"/>
  <c r="M48" i="13"/>
  <c r="L48" i="13"/>
  <c r="K48" i="13"/>
  <c r="J48" i="13"/>
  <c r="N47" i="13"/>
  <c r="M47" i="13"/>
  <c r="L47" i="13"/>
  <c r="K47" i="13"/>
  <c r="J47" i="13"/>
  <c r="N46" i="13"/>
  <c r="M46" i="13"/>
  <c r="L46" i="13"/>
  <c r="K46" i="13"/>
  <c r="J46" i="13"/>
  <c r="N45" i="13"/>
  <c r="M45" i="13"/>
  <c r="L45" i="13"/>
  <c r="K45" i="13"/>
  <c r="J45" i="13"/>
  <c r="N42" i="13"/>
  <c r="M42" i="13"/>
  <c r="L42" i="13"/>
  <c r="K42" i="13"/>
  <c r="J42" i="13"/>
  <c r="N41" i="13"/>
  <c r="M41" i="13"/>
  <c r="L41" i="13"/>
  <c r="K41" i="13"/>
  <c r="J41" i="13"/>
  <c r="N40" i="13"/>
  <c r="M40" i="13"/>
  <c r="L40" i="13"/>
  <c r="K40" i="13"/>
  <c r="J40" i="13"/>
  <c r="N39" i="13"/>
  <c r="M39" i="13"/>
  <c r="L39" i="13"/>
  <c r="K39" i="13"/>
  <c r="J39" i="13"/>
  <c r="N38" i="13"/>
  <c r="M38" i="13"/>
  <c r="L38" i="13"/>
  <c r="K38" i="13"/>
  <c r="J38" i="13"/>
  <c r="N37" i="13"/>
  <c r="M37" i="13"/>
  <c r="L37" i="13"/>
  <c r="K37" i="13"/>
  <c r="J37" i="13"/>
  <c r="N36" i="13"/>
  <c r="M36" i="13"/>
  <c r="L36" i="13"/>
  <c r="K36" i="13"/>
  <c r="J36" i="13"/>
  <c r="N35" i="13"/>
  <c r="M35" i="13"/>
  <c r="L35" i="13"/>
  <c r="K35" i="13"/>
  <c r="J35" i="13"/>
  <c r="N34" i="13"/>
  <c r="M34" i="13"/>
  <c r="L34" i="13"/>
  <c r="K34" i="13"/>
  <c r="J34" i="13"/>
  <c r="N33" i="13"/>
  <c r="M33" i="13"/>
  <c r="L33" i="13"/>
  <c r="K33" i="13"/>
  <c r="J33" i="13"/>
  <c r="N32" i="13"/>
  <c r="M32" i="13"/>
  <c r="L32" i="13"/>
  <c r="K32" i="13"/>
  <c r="J32" i="13"/>
  <c r="N31" i="13"/>
  <c r="M31" i="13"/>
  <c r="L31" i="13"/>
  <c r="K31" i="13"/>
  <c r="J31" i="13"/>
  <c r="N30" i="13"/>
  <c r="M30" i="13"/>
  <c r="L30" i="13"/>
  <c r="K30" i="13"/>
  <c r="J30" i="13"/>
  <c r="N29" i="13"/>
  <c r="M29" i="13"/>
  <c r="L29" i="13"/>
  <c r="K29" i="13"/>
  <c r="J29" i="13"/>
  <c r="N28" i="13"/>
  <c r="M28" i="13"/>
  <c r="L28" i="13"/>
  <c r="K28" i="13"/>
  <c r="J28" i="13"/>
  <c r="N27" i="13"/>
  <c r="M27" i="13"/>
  <c r="L27" i="13"/>
  <c r="K27" i="13"/>
  <c r="J27" i="13"/>
  <c r="N26" i="13"/>
  <c r="M26" i="13"/>
  <c r="L26" i="13"/>
  <c r="K26" i="13"/>
  <c r="J26" i="13"/>
  <c r="N25" i="13"/>
  <c r="M25" i="13"/>
  <c r="L25" i="13"/>
  <c r="K25" i="13"/>
  <c r="J25" i="13"/>
  <c r="N24" i="13"/>
  <c r="M24" i="13"/>
  <c r="L24" i="13"/>
  <c r="K24" i="13"/>
  <c r="J24" i="13"/>
  <c r="N23" i="13"/>
  <c r="M23" i="13"/>
  <c r="L23" i="13"/>
  <c r="K23" i="13"/>
  <c r="J23" i="13"/>
  <c r="N22" i="13"/>
  <c r="M22" i="13"/>
  <c r="L22" i="13"/>
  <c r="K22" i="13"/>
  <c r="J22" i="13"/>
  <c r="N21" i="13"/>
  <c r="M21" i="13"/>
  <c r="L21" i="13"/>
  <c r="K21" i="13"/>
  <c r="J21" i="13"/>
  <c r="N20" i="13"/>
  <c r="M20" i="13"/>
  <c r="L20" i="13"/>
  <c r="K20" i="13"/>
  <c r="J20" i="13"/>
  <c r="N19" i="13"/>
  <c r="M19" i="13"/>
  <c r="L19" i="13"/>
  <c r="K19" i="13"/>
  <c r="J19" i="13"/>
  <c r="N18" i="13"/>
  <c r="M18" i="13"/>
  <c r="L18" i="13"/>
  <c r="K18" i="13"/>
  <c r="J18" i="13"/>
  <c r="S75" i="13" l="1"/>
  <c r="S43" i="13"/>
  <c r="R75" i="13"/>
  <c r="T75" i="13" s="1"/>
  <c r="U75" i="13" s="1"/>
  <c r="R25" i="13"/>
  <c r="T25" i="13" s="1"/>
  <c r="U25" i="13" s="1"/>
  <c r="P75" i="13"/>
  <c r="R58" i="13"/>
  <c r="T58" i="13" s="1"/>
  <c r="U58" i="13" s="1"/>
  <c r="R63" i="13"/>
  <c r="T63" i="13" s="1"/>
  <c r="U63" i="13" s="1"/>
  <c r="R72" i="13"/>
  <c r="T72" i="13" s="1"/>
  <c r="U72" i="13" s="1"/>
  <c r="R87" i="13"/>
  <c r="T87" i="13" s="1"/>
  <c r="U87" i="13" s="1"/>
  <c r="R53" i="13"/>
  <c r="T53" i="13" s="1"/>
  <c r="U53" i="13" s="1"/>
  <c r="R81" i="13"/>
  <c r="T81" i="13" s="1"/>
  <c r="U81" i="13" s="1"/>
  <c r="R86" i="13"/>
  <c r="T86" i="13" s="1"/>
  <c r="U86" i="13" s="1"/>
  <c r="S70" i="13"/>
  <c r="S85" i="13"/>
  <c r="R32" i="13"/>
  <c r="T32" i="13" s="1"/>
  <c r="U32" i="13" s="1"/>
  <c r="P25" i="13"/>
  <c r="S27" i="13"/>
  <c r="R29" i="13"/>
  <c r="T29" i="13" s="1"/>
  <c r="U29" i="13" s="1"/>
  <c r="R65" i="13"/>
  <c r="T65" i="13" s="1"/>
  <c r="U65" i="13" s="1"/>
  <c r="R48" i="13"/>
  <c r="T48" i="13" s="1"/>
  <c r="U48" i="13" s="1"/>
  <c r="S22" i="13"/>
  <c r="S79" i="13"/>
  <c r="P40" i="13"/>
  <c r="R20" i="13"/>
  <c r="T20" i="13" s="1"/>
  <c r="U20" i="13" s="1"/>
  <c r="R38" i="13"/>
  <c r="T38" i="13" s="1"/>
  <c r="U38" i="13" s="1"/>
  <c r="R42" i="13"/>
  <c r="T42" i="13" s="1"/>
  <c r="U42" i="13" s="1"/>
  <c r="R60" i="13"/>
  <c r="T60" i="13" s="1"/>
  <c r="U60" i="13" s="1"/>
  <c r="R74" i="13"/>
  <c r="T74" i="13" s="1"/>
  <c r="U74" i="13" s="1"/>
  <c r="S23" i="13"/>
  <c r="R27" i="13"/>
  <c r="T27" i="13" s="1"/>
  <c r="U27" i="13" s="1"/>
  <c r="S33" i="13"/>
  <c r="S48" i="13"/>
  <c r="P50" i="13"/>
  <c r="S69" i="13"/>
  <c r="R70" i="13"/>
  <c r="T70" i="13" s="1"/>
  <c r="U70" i="13" s="1"/>
  <c r="R79" i="13"/>
  <c r="T79" i="13" s="1"/>
  <c r="U79" i="13" s="1"/>
  <c r="R84" i="13"/>
  <c r="T84" i="13" s="1"/>
  <c r="U84" i="13" s="1"/>
  <c r="S87" i="13"/>
  <c r="P30" i="13"/>
  <c r="S47" i="13"/>
  <c r="P58" i="13"/>
  <c r="S82" i="13"/>
  <c r="S19" i="13"/>
  <c r="R28" i="13"/>
  <c r="T28" i="13" s="1"/>
  <c r="U28" i="13" s="1"/>
  <c r="S35" i="13"/>
  <c r="S37" i="13"/>
  <c r="S56" i="13"/>
  <c r="P63" i="13"/>
  <c r="S67" i="13"/>
  <c r="R18" i="13"/>
  <c r="T18" i="13" s="1"/>
  <c r="U18" i="13" s="1"/>
  <c r="R23" i="13"/>
  <c r="T23" i="13" s="1"/>
  <c r="U23" i="13" s="1"/>
  <c r="P32" i="13"/>
  <c r="R36" i="13"/>
  <c r="T36" i="13" s="1"/>
  <c r="U36" i="13" s="1"/>
  <c r="R47" i="13"/>
  <c r="T47" i="13" s="1"/>
  <c r="U47" i="13" s="1"/>
  <c r="R50" i="13"/>
  <c r="T50" i="13" s="1"/>
  <c r="U50" i="13" s="1"/>
  <c r="P60" i="13"/>
  <c r="R68" i="13"/>
  <c r="T68" i="13" s="1"/>
  <c r="U68" i="13" s="1"/>
  <c r="S61" i="13"/>
  <c r="R21" i="13"/>
  <c r="T21" i="13" s="1"/>
  <c r="U21" i="13" s="1"/>
  <c r="S28" i="13"/>
  <c r="R31" i="13"/>
  <c r="T31" i="13" s="1"/>
  <c r="U31" i="13" s="1"/>
  <c r="R34" i="13"/>
  <c r="T34" i="13" s="1"/>
  <c r="U34" i="13" s="1"/>
  <c r="R40" i="13"/>
  <c r="T40" i="13" s="1"/>
  <c r="U40" i="13" s="1"/>
  <c r="R56" i="13"/>
  <c r="T56" i="13" s="1"/>
  <c r="U56" i="13" s="1"/>
  <c r="S59" i="13"/>
  <c r="S63" i="13"/>
  <c r="P65" i="13"/>
  <c r="P72" i="13"/>
  <c r="P74" i="13"/>
  <c r="P81" i="13"/>
  <c r="P84" i="13"/>
  <c r="P86" i="13"/>
  <c r="S21" i="13"/>
  <c r="P23" i="13"/>
  <c r="R26" i="13"/>
  <c r="T26" i="13" s="1"/>
  <c r="U26" i="13" s="1"/>
  <c r="S26" i="13"/>
  <c r="P29" i="13"/>
  <c r="P31" i="13"/>
  <c r="S34" i="13"/>
  <c r="P36" i="13"/>
  <c r="P38" i="13"/>
  <c r="S40" i="13"/>
  <c r="R41" i="13"/>
  <c r="T41" i="13" s="1"/>
  <c r="U41" i="13" s="1"/>
  <c r="S42" i="13"/>
  <c r="R45" i="13"/>
  <c r="T45" i="13" s="1"/>
  <c r="U45" i="13" s="1"/>
  <c r="S46" i="13"/>
  <c r="S50" i="13"/>
  <c r="R51" i="13"/>
  <c r="T51" i="13" s="1"/>
  <c r="U51" i="13" s="1"/>
  <c r="S53" i="13"/>
  <c r="R54" i="13"/>
  <c r="T54" i="13" s="1"/>
  <c r="U54" i="13" s="1"/>
  <c r="S55" i="13"/>
  <c r="P56" i="13"/>
  <c r="S64" i="13"/>
  <c r="S72" i="13"/>
  <c r="R73" i="13"/>
  <c r="T73" i="13" s="1"/>
  <c r="U73" i="13" s="1"/>
  <c r="S74" i="13"/>
  <c r="R77" i="13"/>
  <c r="T77" i="13" s="1"/>
  <c r="U77" i="13" s="1"/>
  <c r="S78" i="13"/>
  <c r="P79" i="13"/>
  <c r="P18" i="13"/>
  <c r="P20" i="13"/>
  <c r="P21" i="13"/>
  <c r="S24" i="13"/>
  <c r="S29" i="13"/>
  <c r="R30" i="13"/>
  <c r="T30" i="13" s="1"/>
  <c r="U30" i="13" s="1"/>
  <c r="S31" i="13"/>
  <c r="S32" i="13"/>
  <c r="P34" i="13"/>
  <c r="S39" i="13"/>
  <c r="P41" i="13"/>
  <c r="R46" i="13"/>
  <c r="T46" i="13" s="1"/>
  <c r="U46" i="13" s="1"/>
  <c r="R49" i="13"/>
  <c r="T49" i="13" s="1"/>
  <c r="U49" i="13" s="1"/>
  <c r="S49" i="13"/>
  <c r="P51" i="13"/>
  <c r="R55" i="13"/>
  <c r="T55" i="13" s="1"/>
  <c r="U55" i="13" s="1"/>
  <c r="S57" i="13"/>
  <c r="S65" i="13"/>
  <c r="P68" i="13"/>
  <c r="R71" i="13"/>
  <c r="T71" i="13" s="1"/>
  <c r="U71" i="13" s="1"/>
  <c r="S71" i="13"/>
  <c r="P73" i="13"/>
  <c r="P77" i="13"/>
  <c r="R78" i="13"/>
  <c r="T78" i="13" s="1"/>
  <c r="U78" i="13" s="1"/>
  <c r="S80" i="13"/>
  <c r="S86" i="13"/>
  <c r="R57" i="13"/>
  <c r="T57" i="13" s="1"/>
  <c r="U57" i="13" s="1"/>
  <c r="P57" i="13"/>
  <c r="R67" i="13"/>
  <c r="T67" i="13" s="1"/>
  <c r="U67" i="13" s="1"/>
  <c r="P67" i="13"/>
  <c r="P49" i="13"/>
  <c r="S20" i="13"/>
  <c r="P26" i="13"/>
  <c r="P27" i="13"/>
  <c r="S38" i="13"/>
  <c r="R39" i="13"/>
  <c r="T39" i="13" s="1"/>
  <c r="U39" i="13" s="1"/>
  <c r="P39" i="13"/>
  <c r="S45" i="13"/>
  <c r="P46" i="13"/>
  <c r="P47" i="13"/>
  <c r="S54" i="13"/>
  <c r="P55" i="13"/>
  <c r="S60" i="13"/>
  <c r="R61" i="13"/>
  <c r="T61" i="13" s="1"/>
  <c r="U61" i="13" s="1"/>
  <c r="P61" i="13"/>
  <c r="P70" i="13"/>
  <c r="S77" i="13"/>
  <c r="S84" i="13"/>
  <c r="R85" i="13"/>
  <c r="T85" i="13" s="1"/>
  <c r="U85" i="13" s="1"/>
  <c r="P85" i="13"/>
  <c r="R24" i="13"/>
  <c r="T24" i="13" s="1"/>
  <c r="U24" i="13" s="1"/>
  <c r="P24" i="13"/>
  <c r="R35" i="13"/>
  <c r="T35" i="13" s="1"/>
  <c r="U35" i="13" s="1"/>
  <c r="P35" i="13"/>
  <c r="R80" i="13"/>
  <c r="T80" i="13" s="1"/>
  <c r="U80" i="13" s="1"/>
  <c r="P80" i="13"/>
  <c r="R22" i="13"/>
  <c r="T22" i="13" s="1"/>
  <c r="U22" i="13" s="1"/>
  <c r="P22" i="13"/>
  <c r="P28" i="13"/>
  <c r="R33" i="13"/>
  <c r="T33" i="13" s="1"/>
  <c r="U33" i="13" s="1"/>
  <c r="P33" i="13"/>
  <c r="P48" i="13"/>
  <c r="R64" i="13"/>
  <c r="T64" i="13" s="1"/>
  <c r="U64" i="13" s="1"/>
  <c r="P64" i="13"/>
  <c r="P71" i="13"/>
  <c r="S18" i="13"/>
  <c r="R19" i="13"/>
  <c r="P19" i="13"/>
  <c r="S25" i="13"/>
  <c r="S30" i="13"/>
  <c r="S36" i="13"/>
  <c r="R37" i="13"/>
  <c r="T37" i="13" s="1"/>
  <c r="U37" i="13" s="1"/>
  <c r="P37" i="13"/>
  <c r="S41" i="13"/>
  <c r="P42" i="13"/>
  <c r="P45" i="13"/>
  <c r="S51" i="13"/>
  <c r="P53" i="13"/>
  <c r="P54" i="13"/>
  <c r="S58" i="13"/>
  <c r="R59" i="13"/>
  <c r="T59" i="13" s="1"/>
  <c r="U59" i="13" s="1"/>
  <c r="P59" i="13"/>
  <c r="S68" i="13"/>
  <c r="R69" i="13"/>
  <c r="T69" i="13" s="1"/>
  <c r="U69" i="13" s="1"/>
  <c r="P69" i="13"/>
  <c r="S73" i="13"/>
  <c r="P78" i="13"/>
  <c r="S81" i="13"/>
  <c r="R82" i="13"/>
  <c r="T82" i="13" s="1"/>
  <c r="U82" i="13" s="1"/>
  <c r="P82" i="13"/>
  <c r="P87" i="13"/>
  <c r="T19" i="13" l="1"/>
  <c r="U19" i="13" l="1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<sst xmlns="http://schemas.openxmlformats.org/spreadsheetml/2006/main" count="5650" uniqueCount="375">
  <si>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</si>
  <si>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</si>
  <si>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</si>
  <si>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</si>
  <si>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</si>
  <si>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</si>
  <si>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</si>
  <si>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</si>
  <si>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</si>
  <si>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</si>
  <si>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</si>
  <si>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</si>
  <si>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</si>
  <si>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</si>
  <si>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</si>
  <si>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</si>
  <si>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</si>
  <si>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</si>
  <si>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</si>
  <si>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</si>
  <si>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</si>
  <si>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</si>
  <si>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</si>
  <si>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</si>
  <si>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</si>
  <si>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</si>
  <si>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</si>
  <si>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</si>
  <si>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</si>
  <si>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</si>
  <si>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</si>
  <si>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</si>
  <si>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</si>
  <si>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</si>
  <si>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</si>
  <si>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</si>
  <si>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</si>
  <si>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</si>
  <si>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</si>
  <si>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</si>
  <si>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</si>
  <si>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</si>
  <si>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</si>
  <si>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</si>
  <si>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</si>
  <si>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</si>
  <si>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</si>
  <si>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</si>
  <si>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</si>
  <si>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</si>
  <si>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</si>
  <si>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</si>
  <si>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</si>
  <si>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</si>
  <si>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</si>
  <si>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</si>
  <si>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</si>
  <si>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</si>
  <si>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</si>
  <si>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</si>
  <si>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</si>
  <si>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</si>
  <si>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</si>
  <si>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</si>
  <si>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</si>
  <si>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</si>
  <si>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</si>
  <si>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</si>
  <si>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</si>
  <si>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</si>
  <si>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</si>
  <si>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</si>
  <si>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</si>
  <si>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</si>
  <si>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</si>
  <si>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</si>
  <si>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</si>
  <si>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</si>
  <si>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</si>
  <si>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</si>
  <si>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</si>
  <si>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</si>
  <si>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</si>
  <si>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</si>
  <si>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</si>
  <si>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</si>
  <si>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</si>
  <si>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</si>
  <si>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</si>
  <si>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</si>
  <si>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</si>
  <si>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</si>
  <si>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</si>
  <si>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</si>
  <si>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</si>
  <si>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</si>
  <si>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</si>
  <si>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</si>
  <si>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</si>
  <si>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</si>
  <si>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</si>
  <si>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</si>
  <si>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</si>
  <si>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</si>
  <si>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</si>
  <si>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</si>
  <si>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</si>
  <si>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</si>
  <si>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</si>
  <si>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</si>
  <si>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</si>
  <si>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</si>
  <si>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</si>
  <si>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</si>
  <si>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</si>
  <si>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</si>
  <si>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</si>
  <si>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</si>
  <si>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</si>
  <si>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</si>
  <si>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</si>
  <si>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</si>
  <si>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</si>
  <si>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</si>
  <si>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</si>
  <si>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</si>
  <si>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</si>
  <si>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</si>
  <si>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</si>
  <si>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</si>
  <si>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</si>
  <si>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</si>
  <si>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</si>
  <si>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</si>
  <si>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</si>
  <si>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</si>
  <si>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</si>
  <si>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</si>
  <si>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</si>
  <si>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</si>
  <si>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</si>
  <si>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</si>
  <si>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</si>
  <si>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</si>
  <si>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</si>
  <si>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</si>
  <si>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</si>
  <si>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</si>
  <si>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</si>
  <si>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</si>
  <si>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</si>
  <si>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</si>
  <si>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</si>
  <si>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</si>
  <si>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</si>
  <si>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</si>
  <si>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</si>
  <si>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</si>
  <si>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</si>
  <si>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</si>
  <si>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</si>
  <si>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</si>
  <si>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</si>
  <si>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</si>
  <si>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</si>
  <si>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</si>
  <si>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</si>
  <si>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</si>
  <si>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</si>
  <si>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</si>
  <si>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</si>
  <si>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</si>
  <si>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</si>
  <si>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</si>
  <si>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</si>
  <si>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</si>
  <si>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</si>
  <si>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</si>
  <si>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</si>
  <si>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</si>
  <si>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</si>
  <si>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</si>
  <si>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</si>
  <si>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</si>
  <si>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</si>
  <si>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</si>
  <si>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</si>
  <si>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</si>
  <si>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</si>
  <si>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</si>
  <si>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</si>
  <si>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</si>
  <si>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</si>
  <si>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</si>
  <si>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</si>
  <si>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</si>
  <si>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</si>
  <si>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</si>
  <si>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</si>
  <si>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</si>
  <si>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</si>
  <si>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</si>
  <si>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</si>
  <si>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</si>
  <si>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</si>
  <si>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</si>
  <si>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</si>
  <si>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</si>
  <si>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</si>
  <si>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</si>
  <si>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</si>
  <si>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</si>
  <si>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</si>
  <si>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</si>
  <si>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</si>
  <si>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</si>
  <si>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</si>
  <si>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</si>
  <si>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</si>
  <si>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</si>
  <si>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</si>
  <si>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</si>
  <si>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</si>
  <si>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</si>
  <si>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</si>
  <si>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</si>
  <si>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</si>
  <si>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</si>
  <si>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</si>
  <si>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</si>
  <si>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</si>
  <si>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</si>
  <si>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</si>
  <si>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</si>
  <si>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</si>
  <si>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</si>
  <si>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</si>
  <si>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</si>
  <si>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</si>
  <si>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</si>
  <si>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</si>
  <si>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</si>
  <si>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</si>
  <si>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</si>
  <si>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</si>
  <si>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</si>
  <si>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</si>
  <si>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</si>
  <si>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</si>
  <si>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</si>
  <si>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</si>
  <si>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</si>
  <si>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</si>
  <si>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</si>
  <si>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</si>
  <si>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</si>
  <si>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</si>
  <si>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</si>
  <si>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</si>
  <si>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</si>
  <si>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</si>
  <si>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</si>
  <si>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</si>
  <si>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</si>
  <si>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</si>
  <si>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</si>
  <si>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</si>
  <si>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</si>
  <si>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</si>
  <si>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</si>
  <si>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</si>
  <si>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</si>
  <si>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</si>
  <si>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</si>
  <si>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</si>
  <si>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</si>
  <si>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</si>
  <si>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</si>
  <si>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</si>
  <si>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</si>
  <si>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</si>
  <si>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</si>
  <si>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</si>
  <si>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</si>
  <si>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</si>
  <si>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</si>
  <si>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</si>
  <si>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</si>
  <si>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</si>
  <si>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</si>
  <si>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</si>
  <si>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</si>
  <si>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</si>
  <si>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</si>
  <si>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</si>
  <si>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</si>
  <si>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</si>
  <si>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</si>
  <si>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</si>
  <si>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</si>
  <si>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</si>
  <si>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</si>
  <si>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</si>
  <si>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</si>
  <si>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</si>
  <si>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</si>
  <si>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</si>
  <si>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</si>
  <si>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</si>
  <si>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</si>
  <si>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</si>
  <si>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</si>
  <si>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</si>
  <si>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</si>
  <si>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</si>
  <si>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</si>
  <si>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 xml:space="preserve">  DIRECCION ADMINISTRATIVA FINANCIERA - UM</t>
  </si>
  <si>
    <t>NERIS ADALGISA ORTEGA GOMEZ</t>
  </si>
  <si>
    <t>ANALISTA DE CONTROL INTERNO</t>
  </si>
  <si>
    <t>DEPARTAMENTO DE FISCALIZACIÓN- ISFODOSU</t>
  </si>
  <si>
    <t>DEPARTAMENTO JURIDICO-  ISFODOSU</t>
  </si>
  <si>
    <t>DIVISION DE RECURSOS HUMANOS- REPH</t>
  </si>
  <si>
    <t xml:space="preserve">RECTORIA </t>
  </si>
  <si>
    <t>Nómina Personal de Interinato -SEPTIEMBRE  2023</t>
  </si>
  <si>
    <t>nombre</t>
  </si>
  <si>
    <t>cargo</t>
  </si>
  <si>
    <t>concep1</t>
  </si>
  <si>
    <t>cedula</t>
  </si>
  <si>
    <t>isr</t>
  </si>
  <si>
    <t>totaldesc</t>
  </si>
  <si>
    <t>neto2</t>
  </si>
  <si>
    <t>nomdepto</t>
  </si>
  <si>
    <t>ctaban</t>
  </si>
  <si>
    <t>aportepat</t>
  </si>
  <si>
    <t>aporterie</t>
  </si>
  <si>
    <t>sfs</t>
  </si>
  <si>
    <t>INTERINATO ADM SEPTIEMBRE 2023</t>
  </si>
  <si>
    <t>ALTAGRACIA MORAIMA CANELA PEREZ</t>
  </si>
  <si>
    <t>00114318462</t>
  </si>
  <si>
    <t>DEPARTAMENTO DE FISCALIZACION</t>
  </si>
  <si>
    <t>ANTONIA ALTAGRACIA MORILLO GUZMAN</t>
  </si>
  <si>
    <t>05400680525</t>
  </si>
  <si>
    <t>DIVISION DE REGISTRO LNNM</t>
  </si>
  <si>
    <t>40223558814</t>
  </si>
  <si>
    <t>BISMAR GALAN GALVEZ</t>
  </si>
  <si>
    <t>ESPECIALISTA EN PROG DE FORMAC</t>
  </si>
  <si>
    <t>00117747097</t>
  </si>
  <si>
    <t>VICER. DE INVESTIGACION Y POSTGRADO</t>
  </si>
  <si>
    <t>03300330879</t>
  </si>
  <si>
    <t>22400265843</t>
  </si>
  <si>
    <t>MAESTRO EDUC SUP ISF</t>
  </si>
  <si>
    <t>INTERINATO DOC SEPTIEMBRE 2023</t>
  </si>
  <si>
    <t>03900178629</t>
  </si>
  <si>
    <t>DIVISION DE AREAS ACADEMICAS RLNNM</t>
  </si>
  <si>
    <t>01200536389</t>
  </si>
  <si>
    <t>DIVISION DE AREAS ACADEMICAS RUM</t>
  </si>
  <si>
    <t>09300620912</t>
  </si>
  <si>
    <t>DIVISION DE AREAS ACADEMICAS REMH</t>
  </si>
  <si>
    <t>05401130108</t>
  </si>
  <si>
    <t>DIRECCION ACADEMICA RLNNM</t>
  </si>
  <si>
    <t>09500077566</t>
  </si>
  <si>
    <t>02600501866</t>
  </si>
  <si>
    <t>DIRECCION ACADEMICA RJVM</t>
  </si>
  <si>
    <t>05400196704</t>
  </si>
  <si>
    <t>05300370565</t>
  </si>
  <si>
    <t>DIRECCION ACADEMICA REPH</t>
  </si>
  <si>
    <t>04700478342</t>
  </si>
  <si>
    <t>DIVISION DE AREAS ACADEMICAS REPH</t>
  </si>
  <si>
    <t>01200823951</t>
  </si>
  <si>
    <t>DEPARTAMENTO DE BIENESTAR ESTUDIANTIL RU</t>
  </si>
  <si>
    <t>02600303099</t>
  </si>
  <si>
    <t>01200496196</t>
  </si>
  <si>
    <t>05400816368</t>
  </si>
  <si>
    <t>05400055959</t>
  </si>
  <si>
    <t>03200169187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</si>
</sst>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164" fontId="7" fillId="0" borderId="0" xfId="0" applyNumberFormat="1" applyFont="1"/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33CC292-B99F-4F82-B3AB-FD0E95C36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54D9E-A594-4BFF-9EE2-B4B9D499581D}">
  <sheetPr>
    <pageSetUpPr fitToPage="1"/>
  </sheetPr>
  <dimension ref="B1:AI88"/>
  <sheetViews>
    <sheetView showGridLines="0" tabSelected="1" view="pageBreakPreview" topLeftCell="A6" zoomScaleNormal="100" zoomScaleSheetLayoutView="100" workbookViewId="0">
      <selection activeCell="D19" sqref="D19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21" width="0" style="5" hidden="1" customWidth="1"/>
    <col min="22" max="22" width="39.42578125" style="5" hidden="1" customWidth="1"/>
    <col min="23" max="35" width="0" style="5" hidden="1" customWidth="1"/>
    <col min="36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59" t="s">
        <v>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2:20" s="44" customFormat="1" ht="18" customHeight="1" x14ac:dyDescent="0.2">
      <c r="B11" s="60" t="s">
        <v>25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1" t="s">
        <v>323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2:20" x14ac:dyDescent="0.2">
      <c r="B14" s="54" t="s">
        <v>1</v>
      </c>
      <c r="C14" s="4"/>
      <c r="D14" s="62" t="s">
        <v>2</v>
      </c>
      <c r="E14" s="62" t="s">
        <v>3</v>
      </c>
      <c r="F14" s="63" t="s">
        <v>4</v>
      </c>
      <c r="G14" s="56" t="s">
        <v>5</v>
      </c>
      <c r="H14" s="56" t="s">
        <v>6</v>
      </c>
      <c r="I14" s="56" t="s">
        <v>7</v>
      </c>
      <c r="J14" s="54" t="s">
        <v>8</v>
      </c>
      <c r="K14" s="54"/>
      <c r="L14" s="54"/>
      <c r="M14" s="54"/>
      <c r="N14" s="54"/>
      <c r="O14" s="54"/>
      <c r="P14" s="54"/>
      <c r="Q14" s="28"/>
      <c r="R14" s="55" t="s">
        <v>9</v>
      </c>
      <c r="S14" s="55"/>
      <c r="T14" s="56" t="s">
        <v>10</v>
      </c>
    </row>
    <row r="15" spans="2:20" x14ac:dyDescent="0.2">
      <c r="B15" s="54"/>
      <c r="C15" s="6"/>
      <c r="D15" s="62"/>
      <c r="E15" s="62"/>
      <c r="F15" s="63"/>
      <c r="G15" s="56"/>
      <c r="H15" s="56"/>
      <c r="I15" s="56"/>
      <c r="J15" s="57" t="s">
        <v>11</v>
      </c>
      <c r="K15" s="57"/>
      <c r="L15" s="7"/>
      <c r="M15" s="57" t="s">
        <v>12</v>
      </c>
      <c r="N15" s="57"/>
      <c r="O15" s="58" t="s">
        <v>13</v>
      </c>
      <c r="P15" s="58" t="s">
        <v>14</v>
      </c>
      <c r="Q15" s="58" t="s">
        <v>15</v>
      </c>
      <c r="R15" s="58" t="s">
        <v>16</v>
      </c>
      <c r="S15" s="58" t="s">
        <v>17</v>
      </c>
      <c r="T15" s="56"/>
    </row>
    <row r="16" spans="2:20" s="9" customFormat="1" ht="24" x14ac:dyDescent="0.2">
      <c r="B16" s="54"/>
      <c r="C16" s="8" t="s">
        <v>18</v>
      </c>
      <c r="D16" s="62"/>
      <c r="E16" s="62"/>
      <c r="F16" s="63"/>
      <c r="G16" s="56"/>
      <c r="H16" s="56"/>
      <c r="I16" s="56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8"/>
      <c r="P16" s="58"/>
      <c r="Q16" s="58"/>
      <c r="R16" s="58"/>
      <c r="S16" s="58"/>
      <c r="T16" s="56"/>
    </row>
    <row r="17" spans="2:35" s="9" customFormat="1" ht="12" customHeight="1" x14ac:dyDescent="0.25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V17" t="s">
        <v>324</v>
      </c>
      <c r="W17" t="s">
        <v>325</v>
      </c>
      <c r="X17" t="s">
        <v>326</v>
      </c>
      <c r="Y17" t="s">
        <v>327</v>
      </c>
      <c r="Z17" t="s">
        <v>328</v>
      </c>
      <c r="AA17" t="s">
        <v>132</v>
      </c>
      <c r="AB17" t="s">
        <v>134</v>
      </c>
      <c r="AC17" t="s">
        <v>329</v>
      </c>
      <c r="AD17" t="s">
        <v>330</v>
      </c>
      <c r="AE17" t="s">
        <v>331</v>
      </c>
      <c r="AF17" t="s">
        <v>332</v>
      </c>
      <c r="AG17" t="s">
        <v>333</v>
      </c>
      <c r="AH17" t="s">
        <v>334</v>
      </c>
      <c r="AI17" t="s">
        <v>335</v>
      </c>
    </row>
    <row r="18" spans="2:35" ht="17.25" customHeight="1" x14ac:dyDescent="0.25">
      <c r="B18" s="16">
        <v>1</v>
      </c>
      <c r="C18" s="17" t="s">
        <v>322</v>
      </c>
      <c r="D18" s="18" t="s">
        <v>65</v>
      </c>
      <c r="E18" s="18" t="s">
        <v>79</v>
      </c>
      <c r="F18" s="18" t="s">
        <v>86</v>
      </c>
      <c r="G18" s="19">
        <v>80000</v>
      </c>
      <c r="H18" s="20">
        <v>18733.43</v>
      </c>
      <c r="I18" s="20"/>
      <c r="J18" s="20">
        <f t="shared" ref="J18:J43" si="0">+G18*2.87%</f>
        <v>2296</v>
      </c>
      <c r="K18" s="20">
        <f t="shared" ref="K18:K43" si="1">G18*7.1%</f>
        <v>5679.9999999999991</v>
      </c>
      <c r="L18" s="20">
        <f t="shared" ref="L18:L43" si="2">G18*1.15%</f>
        <v>920</v>
      </c>
      <c r="M18" s="20">
        <f t="shared" ref="M18:M43" si="3">+G18*3.04%</f>
        <v>2432</v>
      </c>
      <c r="N18" s="20">
        <f t="shared" ref="N18:N43" si="4">G18*7.09%</f>
        <v>5672</v>
      </c>
      <c r="O18" s="20"/>
      <c r="P18" s="20">
        <f t="shared" ref="P18:P43" si="5">J18+K18+L18+M18+N18</f>
        <v>17000</v>
      </c>
      <c r="Q18" s="20"/>
      <c r="R18" s="20">
        <f t="shared" ref="R18:R43" si="6">+J18+M18+O18+Q18+H18</f>
        <v>23461.43</v>
      </c>
      <c r="S18" s="20">
        <f t="shared" ref="S18:S43" si="7">+N18+L18+K18</f>
        <v>12272</v>
      </c>
      <c r="T18" s="21">
        <f t="shared" ref="T18:T43" si="8">+G18-R18</f>
        <v>56538.57</v>
      </c>
      <c r="U18" s="53">
        <f t="shared" ref="U18:U49" si="9">+T18-AD18</f>
        <v>0</v>
      </c>
      <c r="V18" t="s">
        <v>65</v>
      </c>
      <c r="W18" t="s">
        <v>79</v>
      </c>
      <c r="X18" t="s">
        <v>336</v>
      </c>
      <c r="Y18" t="s">
        <v>349</v>
      </c>
      <c r="Z18">
        <v>18733.43</v>
      </c>
      <c r="AA18">
        <v>80000</v>
      </c>
      <c r="AB18">
        <v>80000</v>
      </c>
      <c r="AC18">
        <v>23461.43</v>
      </c>
      <c r="AD18">
        <v>56538.57</v>
      </c>
      <c r="AE18" t="s">
        <v>168</v>
      </c>
      <c r="AF18">
        <v>200013300050128</v>
      </c>
      <c r="AG18">
        <v>5680</v>
      </c>
      <c r="AH18">
        <v>748.08</v>
      </c>
      <c r="AI18">
        <v>5672</v>
      </c>
    </row>
    <row r="19" spans="2:35" ht="16.5" customHeight="1" x14ac:dyDescent="0.25">
      <c r="B19" s="16">
        <f>1+B18</f>
        <v>2</v>
      </c>
      <c r="C19" s="17" t="s">
        <v>93</v>
      </c>
      <c r="D19" s="18" t="s">
        <v>67</v>
      </c>
      <c r="E19" s="18" t="s">
        <v>84</v>
      </c>
      <c r="F19" s="18" t="s">
        <v>86</v>
      </c>
      <c r="G19" s="20">
        <v>13500</v>
      </c>
      <c r="H19" s="20">
        <v>2926.31</v>
      </c>
      <c r="I19" s="20"/>
      <c r="J19" s="20">
        <f t="shared" si="0"/>
        <v>387.45</v>
      </c>
      <c r="K19" s="20">
        <f t="shared" si="1"/>
        <v>958.49999999999989</v>
      </c>
      <c r="L19" s="20">
        <f t="shared" si="2"/>
        <v>155.25</v>
      </c>
      <c r="M19" s="20">
        <f t="shared" si="3"/>
        <v>410.4</v>
      </c>
      <c r="N19" s="20">
        <f t="shared" si="4"/>
        <v>957.15000000000009</v>
      </c>
      <c r="O19" s="20"/>
      <c r="P19" s="20">
        <f t="shared" si="5"/>
        <v>2868.75</v>
      </c>
      <c r="Q19" s="20"/>
      <c r="R19" s="20">
        <f t="shared" si="6"/>
        <v>3724.16</v>
      </c>
      <c r="S19" s="20">
        <f t="shared" si="7"/>
        <v>2070.9</v>
      </c>
      <c r="T19" s="21">
        <f t="shared" si="8"/>
        <v>9775.84</v>
      </c>
      <c r="U19" s="53">
        <f t="shared" si="9"/>
        <v>0</v>
      </c>
      <c r="V19" t="s">
        <v>67</v>
      </c>
      <c r="W19" t="s">
        <v>224</v>
      </c>
      <c r="X19" t="s">
        <v>336</v>
      </c>
      <c r="Y19" t="s">
        <v>231</v>
      </c>
      <c r="Z19">
        <v>2926.31</v>
      </c>
      <c r="AA19">
        <v>13500</v>
      </c>
      <c r="AB19">
        <v>13500</v>
      </c>
      <c r="AC19">
        <v>3724.16</v>
      </c>
      <c r="AD19">
        <v>9775.84</v>
      </c>
      <c r="AE19" t="s">
        <v>232</v>
      </c>
      <c r="AF19">
        <v>200010130703394</v>
      </c>
      <c r="AG19">
        <v>958.5</v>
      </c>
      <c r="AH19">
        <v>155.25</v>
      </c>
      <c r="AI19">
        <v>957.15</v>
      </c>
    </row>
    <row r="20" spans="2:35" ht="15" customHeight="1" x14ac:dyDescent="0.25">
      <c r="B20" s="16">
        <f t="shared" ref="B20:B82" si="10">1+B19</f>
        <v>3</v>
      </c>
      <c r="C20" s="17" t="s">
        <v>94</v>
      </c>
      <c r="D20" s="18" t="s">
        <v>57</v>
      </c>
      <c r="E20" s="18" t="s">
        <v>80</v>
      </c>
      <c r="F20" s="18" t="s">
        <v>86</v>
      </c>
      <c r="G20" s="20">
        <v>15000</v>
      </c>
      <c r="H20" s="20">
        <v>1148.32</v>
      </c>
      <c r="I20" s="20"/>
      <c r="J20" s="20">
        <f t="shared" si="0"/>
        <v>430.5</v>
      </c>
      <c r="K20" s="20">
        <f t="shared" si="1"/>
        <v>1065</v>
      </c>
      <c r="L20" s="20">
        <f t="shared" si="2"/>
        <v>172.5</v>
      </c>
      <c r="M20" s="20">
        <f t="shared" si="3"/>
        <v>456</v>
      </c>
      <c r="N20" s="20">
        <f t="shared" si="4"/>
        <v>1063.5</v>
      </c>
      <c r="O20" s="20"/>
      <c r="P20" s="20">
        <f t="shared" si="5"/>
        <v>3187.5</v>
      </c>
      <c r="Q20" s="20"/>
      <c r="R20" s="20">
        <f t="shared" si="6"/>
        <v>2034.82</v>
      </c>
      <c r="S20" s="20">
        <f t="shared" si="7"/>
        <v>2301</v>
      </c>
      <c r="T20" s="21">
        <f t="shared" si="8"/>
        <v>12965.18</v>
      </c>
      <c r="U20" s="53">
        <f t="shared" si="9"/>
        <v>0</v>
      </c>
      <c r="V20" t="s">
        <v>57</v>
      </c>
      <c r="W20" t="s">
        <v>282</v>
      </c>
      <c r="X20" t="s">
        <v>336</v>
      </c>
      <c r="Y20" t="s">
        <v>283</v>
      </c>
      <c r="Z20">
        <v>1148.32</v>
      </c>
      <c r="AA20">
        <v>15000</v>
      </c>
      <c r="AB20">
        <v>15000</v>
      </c>
      <c r="AC20">
        <v>2034.82</v>
      </c>
      <c r="AD20">
        <v>12965.18</v>
      </c>
      <c r="AE20" t="s">
        <v>280</v>
      </c>
      <c r="AF20">
        <v>9603216498</v>
      </c>
      <c r="AG20">
        <v>1065</v>
      </c>
      <c r="AH20">
        <v>172.5</v>
      </c>
      <c r="AI20">
        <v>1063.5</v>
      </c>
    </row>
    <row r="21" spans="2:35" ht="12.75" customHeight="1" x14ac:dyDescent="0.25">
      <c r="B21" s="16">
        <f t="shared" si="10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20">
        <v>25000</v>
      </c>
      <c r="H21" s="20">
        <v>3788.63</v>
      </c>
      <c r="I21" s="20"/>
      <c r="J21" s="20">
        <f t="shared" si="0"/>
        <v>717.5</v>
      </c>
      <c r="K21" s="20">
        <f t="shared" si="1"/>
        <v>1774.9999999999998</v>
      </c>
      <c r="L21" s="20">
        <f t="shared" si="2"/>
        <v>287.5</v>
      </c>
      <c r="M21" s="20">
        <f t="shared" si="3"/>
        <v>760</v>
      </c>
      <c r="N21" s="20">
        <f t="shared" si="4"/>
        <v>1772.5000000000002</v>
      </c>
      <c r="O21" s="20"/>
      <c r="P21" s="20">
        <f t="shared" si="5"/>
        <v>5312.5</v>
      </c>
      <c r="Q21" s="20"/>
      <c r="R21" s="20">
        <f t="shared" si="6"/>
        <v>5266.13</v>
      </c>
      <c r="S21" s="20">
        <f t="shared" si="7"/>
        <v>3835</v>
      </c>
      <c r="T21" s="21">
        <f t="shared" si="8"/>
        <v>19733.87</v>
      </c>
      <c r="U21" s="53">
        <f t="shared" si="9"/>
        <v>0</v>
      </c>
      <c r="V21" t="s">
        <v>37</v>
      </c>
      <c r="W21" t="s">
        <v>71</v>
      </c>
      <c r="X21" t="s">
        <v>336</v>
      </c>
      <c r="Y21" t="s">
        <v>212</v>
      </c>
      <c r="Z21">
        <v>3788.63</v>
      </c>
      <c r="AA21">
        <v>25000</v>
      </c>
      <c r="AB21">
        <v>25000</v>
      </c>
      <c r="AC21">
        <v>5266.13</v>
      </c>
      <c r="AD21">
        <v>19733.87</v>
      </c>
      <c r="AE21" t="s">
        <v>213</v>
      </c>
      <c r="AF21">
        <v>200019601175090</v>
      </c>
      <c r="AG21">
        <v>1775</v>
      </c>
      <c r="AH21">
        <v>287.5</v>
      </c>
      <c r="AI21">
        <v>1772.5</v>
      </c>
    </row>
    <row r="22" spans="2:35" ht="12" customHeight="1" x14ac:dyDescent="0.25">
      <c r="B22" s="16">
        <f t="shared" si="10"/>
        <v>5</v>
      </c>
      <c r="C22" s="17" t="s">
        <v>110</v>
      </c>
      <c r="D22" s="18" t="s">
        <v>298</v>
      </c>
      <c r="E22" s="18" t="s">
        <v>299</v>
      </c>
      <c r="F22" s="18" t="s">
        <v>85</v>
      </c>
      <c r="G22" s="20">
        <v>45000</v>
      </c>
      <c r="H22" s="20">
        <v>10683.85</v>
      </c>
      <c r="I22" s="20"/>
      <c r="J22" s="20">
        <f t="shared" si="0"/>
        <v>1291.5</v>
      </c>
      <c r="K22" s="20">
        <f t="shared" si="1"/>
        <v>3194.9999999999995</v>
      </c>
      <c r="L22" s="20">
        <f t="shared" si="2"/>
        <v>517.5</v>
      </c>
      <c r="M22" s="20">
        <f t="shared" si="3"/>
        <v>1368</v>
      </c>
      <c r="N22" s="20">
        <f t="shared" si="4"/>
        <v>3190.5</v>
      </c>
      <c r="O22" s="20"/>
      <c r="P22" s="20">
        <f t="shared" si="5"/>
        <v>9562.5</v>
      </c>
      <c r="Q22" s="20"/>
      <c r="R22" s="20">
        <f t="shared" si="6"/>
        <v>13343.35</v>
      </c>
      <c r="S22" s="20">
        <f t="shared" si="7"/>
        <v>6903</v>
      </c>
      <c r="T22" s="21">
        <f t="shared" si="8"/>
        <v>31656.65</v>
      </c>
      <c r="U22" s="53">
        <f t="shared" si="9"/>
        <v>0</v>
      </c>
      <c r="V22" t="s">
        <v>298</v>
      </c>
      <c r="W22" t="s">
        <v>299</v>
      </c>
      <c r="X22" t="s">
        <v>336</v>
      </c>
      <c r="Y22" t="s">
        <v>300</v>
      </c>
      <c r="Z22">
        <v>10683.85</v>
      </c>
      <c r="AA22">
        <v>45000</v>
      </c>
      <c r="AB22">
        <v>45000</v>
      </c>
      <c r="AC22">
        <v>13343.35</v>
      </c>
      <c r="AD22">
        <v>31656.65</v>
      </c>
      <c r="AE22" t="s">
        <v>301</v>
      </c>
      <c r="AF22">
        <v>200010130443052</v>
      </c>
      <c r="AG22">
        <v>3195</v>
      </c>
      <c r="AH22">
        <v>517.5</v>
      </c>
      <c r="AI22">
        <v>3190.5</v>
      </c>
    </row>
    <row r="23" spans="2:35" ht="15" customHeight="1" x14ac:dyDescent="0.25">
      <c r="B23" s="16">
        <f t="shared" si="10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20">
        <v>5000</v>
      </c>
      <c r="H23" s="20">
        <v>705.67</v>
      </c>
      <c r="I23" s="20"/>
      <c r="J23" s="20">
        <f t="shared" si="0"/>
        <v>143.5</v>
      </c>
      <c r="K23" s="20">
        <f t="shared" si="1"/>
        <v>354.99999999999994</v>
      </c>
      <c r="L23" s="20">
        <f t="shared" si="2"/>
        <v>57.5</v>
      </c>
      <c r="M23" s="20">
        <f t="shared" si="3"/>
        <v>152</v>
      </c>
      <c r="N23" s="20">
        <f t="shared" si="4"/>
        <v>354.5</v>
      </c>
      <c r="O23" s="20"/>
      <c r="P23" s="20">
        <f t="shared" si="5"/>
        <v>1062.5</v>
      </c>
      <c r="Q23" s="20"/>
      <c r="R23" s="20">
        <f t="shared" si="6"/>
        <v>1001.17</v>
      </c>
      <c r="S23" s="20">
        <f t="shared" si="7"/>
        <v>767</v>
      </c>
      <c r="T23" s="21">
        <f t="shared" si="8"/>
        <v>3998.83</v>
      </c>
      <c r="U23" s="53">
        <f t="shared" si="9"/>
        <v>0</v>
      </c>
      <c r="V23" t="s">
        <v>35</v>
      </c>
      <c r="W23" t="s">
        <v>71</v>
      </c>
      <c r="X23" t="s">
        <v>336</v>
      </c>
      <c r="Y23" t="s">
        <v>243</v>
      </c>
      <c r="Z23">
        <v>705.67</v>
      </c>
      <c r="AA23">
        <v>5000</v>
      </c>
      <c r="AB23">
        <v>5000</v>
      </c>
      <c r="AC23">
        <v>1001.17</v>
      </c>
      <c r="AD23">
        <v>3998.83</v>
      </c>
      <c r="AE23" t="s">
        <v>244</v>
      </c>
      <c r="AF23">
        <v>200019600545430</v>
      </c>
      <c r="AG23">
        <v>355</v>
      </c>
      <c r="AH23">
        <v>57.5</v>
      </c>
      <c r="AI23">
        <v>354.5</v>
      </c>
    </row>
    <row r="24" spans="2:35" ht="15" customHeight="1" x14ac:dyDescent="0.25">
      <c r="B24" s="16">
        <f t="shared" si="10"/>
        <v>7</v>
      </c>
      <c r="C24" s="17" t="s">
        <v>315</v>
      </c>
      <c r="D24" s="18" t="s">
        <v>259</v>
      </c>
      <c r="E24" s="18" t="s">
        <v>73</v>
      </c>
      <c r="F24" s="18" t="s">
        <v>86</v>
      </c>
      <c r="G24" s="20">
        <v>35000</v>
      </c>
      <c r="H24" s="20">
        <v>8232.94</v>
      </c>
      <c r="I24" s="20"/>
      <c r="J24" s="20">
        <f t="shared" si="0"/>
        <v>1004.5</v>
      </c>
      <c r="K24" s="20">
        <f t="shared" si="1"/>
        <v>2485</v>
      </c>
      <c r="L24" s="20">
        <f t="shared" si="2"/>
        <v>402.5</v>
      </c>
      <c r="M24" s="20">
        <f t="shared" si="3"/>
        <v>1064</v>
      </c>
      <c r="N24" s="20">
        <f t="shared" si="4"/>
        <v>2481.5</v>
      </c>
      <c r="O24" s="20"/>
      <c r="P24" s="20">
        <f t="shared" si="5"/>
        <v>7437.5</v>
      </c>
      <c r="Q24" s="20"/>
      <c r="R24" s="20">
        <f t="shared" si="6"/>
        <v>10301.44</v>
      </c>
      <c r="S24" s="20">
        <f t="shared" si="7"/>
        <v>5369</v>
      </c>
      <c r="T24" s="21">
        <f t="shared" si="8"/>
        <v>24698.559999999998</v>
      </c>
      <c r="U24" s="53">
        <f t="shared" si="9"/>
        <v>0</v>
      </c>
      <c r="V24" t="s">
        <v>259</v>
      </c>
      <c r="W24" t="s">
        <v>73</v>
      </c>
      <c r="X24" t="s">
        <v>336</v>
      </c>
      <c r="Y24" t="s">
        <v>260</v>
      </c>
      <c r="Z24">
        <v>8232.94</v>
      </c>
      <c r="AA24">
        <v>35000</v>
      </c>
      <c r="AB24">
        <v>35000</v>
      </c>
      <c r="AC24">
        <v>10301.44</v>
      </c>
      <c r="AD24">
        <v>24698.560000000001</v>
      </c>
      <c r="AE24" t="s">
        <v>255</v>
      </c>
      <c r="AF24">
        <v>200010232044132</v>
      </c>
      <c r="AG24">
        <v>2485</v>
      </c>
      <c r="AH24">
        <v>402.5</v>
      </c>
      <c r="AI24">
        <v>2481.5</v>
      </c>
    </row>
    <row r="25" spans="2:35" ht="15" customHeight="1" x14ac:dyDescent="0.25">
      <c r="B25" s="16">
        <f t="shared" si="10"/>
        <v>8</v>
      </c>
      <c r="C25" s="17" t="s">
        <v>99</v>
      </c>
      <c r="D25" s="18" t="s">
        <v>47</v>
      </c>
      <c r="E25" s="18" t="s">
        <v>77</v>
      </c>
      <c r="F25" s="18" t="s">
        <v>85</v>
      </c>
      <c r="G25" s="20">
        <v>38250</v>
      </c>
      <c r="H25" s="20">
        <v>7652.2</v>
      </c>
      <c r="I25" s="20"/>
      <c r="J25" s="20">
        <f t="shared" si="0"/>
        <v>1097.7750000000001</v>
      </c>
      <c r="K25" s="20">
        <f t="shared" si="1"/>
        <v>2715.7499999999995</v>
      </c>
      <c r="L25" s="20">
        <f t="shared" si="2"/>
        <v>439.875</v>
      </c>
      <c r="M25" s="20">
        <f t="shared" si="3"/>
        <v>1162.8</v>
      </c>
      <c r="N25" s="20">
        <f t="shared" si="4"/>
        <v>2711.9250000000002</v>
      </c>
      <c r="O25" s="20"/>
      <c r="P25" s="20">
        <f t="shared" si="5"/>
        <v>8128.125</v>
      </c>
      <c r="Q25" s="20"/>
      <c r="R25" s="20">
        <f t="shared" si="6"/>
        <v>9912.7749999999996</v>
      </c>
      <c r="S25" s="20">
        <f t="shared" si="7"/>
        <v>5867.5499999999993</v>
      </c>
      <c r="T25" s="21">
        <f t="shared" si="8"/>
        <v>28337.224999999999</v>
      </c>
      <c r="U25" s="53">
        <f t="shared" si="9"/>
        <v>4.9999999973806553E-3</v>
      </c>
      <c r="V25" t="s">
        <v>47</v>
      </c>
      <c r="W25" t="s">
        <v>77</v>
      </c>
      <c r="X25" t="s">
        <v>336</v>
      </c>
      <c r="Y25" t="s">
        <v>204</v>
      </c>
      <c r="Z25">
        <v>7652.2</v>
      </c>
      <c r="AA25">
        <v>38250</v>
      </c>
      <c r="AB25">
        <v>38250</v>
      </c>
      <c r="AC25">
        <v>9912.7800000000007</v>
      </c>
      <c r="AD25">
        <v>28337.22</v>
      </c>
      <c r="AE25" t="s">
        <v>205</v>
      </c>
      <c r="AF25">
        <v>200010130492841</v>
      </c>
      <c r="AG25">
        <v>2715.75</v>
      </c>
      <c r="AH25">
        <v>439.88</v>
      </c>
      <c r="AI25">
        <v>2711.93</v>
      </c>
    </row>
    <row r="26" spans="2:35" ht="12" customHeight="1" x14ac:dyDescent="0.25">
      <c r="B26" s="16">
        <f t="shared" si="10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20">
        <v>15000</v>
      </c>
      <c r="H26" s="20">
        <v>1148.32</v>
      </c>
      <c r="I26" s="20"/>
      <c r="J26" s="20">
        <f t="shared" si="0"/>
        <v>430.5</v>
      </c>
      <c r="K26" s="20">
        <f t="shared" si="1"/>
        <v>1065</v>
      </c>
      <c r="L26" s="20">
        <f t="shared" si="2"/>
        <v>172.5</v>
      </c>
      <c r="M26" s="20">
        <f t="shared" si="3"/>
        <v>456</v>
      </c>
      <c r="N26" s="20">
        <f t="shared" si="4"/>
        <v>1063.5</v>
      </c>
      <c r="O26" s="20"/>
      <c r="P26" s="20">
        <f t="shared" si="5"/>
        <v>3187.5</v>
      </c>
      <c r="Q26" s="20"/>
      <c r="R26" s="20">
        <f t="shared" si="6"/>
        <v>2034.82</v>
      </c>
      <c r="S26" s="20">
        <f t="shared" si="7"/>
        <v>2301</v>
      </c>
      <c r="T26" s="21">
        <f t="shared" si="8"/>
        <v>12965.18</v>
      </c>
      <c r="U26" s="53">
        <f t="shared" si="9"/>
        <v>0</v>
      </c>
      <c r="V26" t="s">
        <v>38</v>
      </c>
      <c r="W26" t="s">
        <v>71</v>
      </c>
      <c r="X26" t="s">
        <v>336</v>
      </c>
      <c r="Y26" t="s">
        <v>246</v>
      </c>
      <c r="Z26">
        <v>1148.32</v>
      </c>
      <c r="AA26">
        <v>15000</v>
      </c>
      <c r="AB26">
        <v>15000</v>
      </c>
      <c r="AC26">
        <v>2034.82</v>
      </c>
      <c r="AD26">
        <v>12965.18</v>
      </c>
      <c r="AE26" t="s">
        <v>247</v>
      </c>
      <c r="AF26">
        <v>9604175308</v>
      </c>
      <c r="AG26">
        <v>1065</v>
      </c>
      <c r="AH26">
        <v>172.5</v>
      </c>
      <c r="AI26">
        <v>1063.5</v>
      </c>
    </row>
    <row r="27" spans="2:35" ht="15" customHeight="1" x14ac:dyDescent="0.25">
      <c r="B27" s="16">
        <f t="shared" si="10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20">
        <v>35000</v>
      </c>
      <c r="H27" s="20">
        <v>8232.94</v>
      </c>
      <c r="I27" s="20"/>
      <c r="J27" s="20">
        <f t="shared" si="0"/>
        <v>1004.5</v>
      </c>
      <c r="K27" s="20">
        <f t="shared" si="1"/>
        <v>2485</v>
      </c>
      <c r="L27" s="20">
        <f t="shared" si="2"/>
        <v>402.5</v>
      </c>
      <c r="M27" s="20">
        <f t="shared" si="3"/>
        <v>1064</v>
      </c>
      <c r="N27" s="20">
        <f t="shared" si="4"/>
        <v>2481.5</v>
      </c>
      <c r="O27" s="20"/>
      <c r="P27" s="20">
        <f t="shared" si="5"/>
        <v>7437.5</v>
      </c>
      <c r="Q27" s="20"/>
      <c r="R27" s="20">
        <f t="shared" si="6"/>
        <v>10301.44</v>
      </c>
      <c r="S27" s="20">
        <f t="shared" si="7"/>
        <v>5369</v>
      </c>
      <c r="T27" s="21">
        <f t="shared" si="8"/>
        <v>24698.559999999998</v>
      </c>
      <c r="U27" s="53">
        <f t="shared" si="9"/>
        <v>0</v>
      </c>
      <c r="V27" t="s">
        <v>55</v>
      </c>
      <c r="W27" t="s">
        <v>79</v>
      </c>
      <c r="X27" t="s">
        <v>336</v>
      </c>
      <c r="Y27" t="s">
        <v>267</v>
      </c>
      <c r="Z27">
        <v>8232.94</v>
      </c>
      <c r="AA27">
        <v>35000</v>
      </c>
      <c r="AB27">
        <v>35000</v>
      </c>
      <c r="AC27">
        <v>10301.44</v>
      </c>
      <c r="AD27">
        <v>24698.560000000001</v>
      </c>
      <c r="AE27" t="s">
        <v>268</v>
      </c>
      <c r="AF27">
        <v>200019600141315</v>
      </c>
      <c r="AG27">
        <v>2485</v>
      </c>
      <c r="AH27">
        <v>402.5</v>
      </c>
      <c r="AI27">
        <v>2481.5</v>
      </c>
    </row>
    <row r="28" spans="2:35" ht="15" customHeight="1" x14ac:dyDescent="0.25">
      <c r="B28" s="16">
        <f t="shared" si="10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20">
        <v>30500</v>
      </c>
      <c r="H28" s="20">
        <v>7174.43</v>
      </c>
      <c r="I28" s="20"/>
      <c r="J28" s="20">
        <f t="shared" si="0"/>
        <v>875.35</v>
      </c>
      <c r="K28" s="20">
        <f t="shared" si="1"/>
        <v>2165.5</v>
      </c>
      <c r="L28" s="20">
        <f t="shared" si="2"/>
        <v>350.75</v>
      </c>
      <c r="M28" s="20">
        <f t="shared" si="3"/>
        <v>927.2</v>
      </c>
      <c r="N28" s="20">
        <f t="shared" si="4"/>
        <v>2162.4500000000003</v>
      </c>
      <c r="O28" s="20"/>
      <c r="P28" s="20">
        <f t="shared" si="5"/>
        <v>6481.25</v>
      </c>
      <c r="Q28" s="20"/>
      <c r="R28" s="20">
        <f t="shared" si="6"/>
        <v>8976.98</v>
      </c>
      <c r="S28" s="20">
        <f t="shared" si="7"/>
        <v>4678.7000000000007</v>
      </c>
      <c r="T28" s="21">
        <f t="shared" si="8"/>
        <v>21523.02</v>
      </c>
      <c r="U28" s="53">
        <f t="shared" si="9"/>
        <v>0</v>
      </c>
      <c r="V28" t="s">
        <v>34</v>
      </c>
      <c r="W28" t="s">
        <v>73</v>
      </c>
      <c r="X28" t="s">
        <v>336</v>
      </c>
      <c r="Y28" t="s">
        <v>279</v>
      </c>
      <c r="Z28">
        <v>7174.43</v>
      </c>
      <c r="AA28">
        <v>30500</v>
      </c>
      <c r="AB28">
        <v>30500</v>
      </c>
      <c r="AC28">
        <v>8976.98</v>
      </c>
      <c r="AD28">
        <v>21523.02</v>
      </c>
      <c r="AE28" t="s">
        <v>280</v>
      </c>
      <c r="AF28">
        <v>200012000567200</v>
      </c>
      <c r="AG28">
        <v>2165.5</v>
      </c>
      <c r="AH28">
        <v>350.75</v>
      </c>
      <c r="AI28">
        <v>2162.4499999999998</v>
      </c>
    </row>
    <row r="29" spans="2:35" ht="15" x14ac:dyDescent="0.25">
      <c r="B29" s="16">
        <f t="shared" si="10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20">
        <v>38000</v>
      </c>
      <c r="H29" s="20">
        <v>7616.92</v>
      </c>
      <c r="I29" s="20"/>
      <c r="J29" s="20">
        <f t="shared" si="0"/>
        <v>1090.5999999999999</v>
      </c>
      <c r="K29" s="20">
        <f t="shared" si="1"/>
        <v>2697.9999999999995</v>
      </c>
      <c r="L29" s="20">
        <f t="shared" si="2"/>
        <v>437</v>
      </c>
      <c r="M29" s="20">
        <f t="shared" si="3"/>
        <v>1155.2</v>
      </c>
      <c r="N29" s="20">
        <f t="shared" si="4"/>
        <v>2694.2000000000003</v>
      </c>
      <c r="O29" s="20"/>
      <c r="P29" s="20">
        <f t="shared" si="5"/>
        <v>8075</v>
      </c>
      <c r="Q29" s="20"/>
      <c r="R29" s="20">
        <f t="shared" si="6"/>
        <v>9862.7200000000012</v>
      </c>
      <c r="S29" s="20">
        <f t="shared" si="7"/>
        <v>5829.2</v>
      </c>
      <c r="T29" s="21">
        <f t="shared" si="8"/>
        <v>28137.279999999999</v>
      </c>
      <c r="U29" s="53">
        <f t="shared" si="9"/>
        <v>0</v>
      </c>
      <c r="V29" t="s">
        <v>42</v>
      </c>
      <c r="W29" t="s">
        <v>72</v>
      </c>
      <c r="X29" t="s">
        <v>336</v>
      </c>
      <c r="Y29" t="s">
        <v>201</v>
      </c>
      <c r="Z29">
        <v>7616.92</v>
      </c>
      <c r="AA29">
        <v>38000</v>
      </c>
      <c r="AB29">
        <v>38000</v>
      </c>
      <c r="AC29">
        <v>9862.7199999999993</v>
      </c>
      <c r="AD29">
        <v>28137.279999999999</v>
      </c>
      <c r="AE29" t="s">
        <v>202</v>
      </c>
      <c r="AF29">
        <v>200010101617492</v>
      </c>
      <c r="AG29">
        <v>2698</v>
      </c>
      <c r="AH29">
        <v>437</v>
      </c>
      <c r="AI29">
        <v>2694.2</v>
      </c>
    </row>
    <row r="30" spans="2:35" ht="15" customHeight="1" x14ac:dyDescent="0.25">
      <c r="B30" s="16">
        <f t="shared" si="10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20">
        <v>15000</v>
      </c>
      <c r="H30" s="20">
        <v>2573.5500000000002</v>
      </c>
      <c r="I30" s="20"/>
      <c r="J30" s="20">
        <f t="shared" si="0"/>
        <v>430.5</v>
      </c>
      <c r="K30" s="20">
        <f t="shared" si="1"/>
        <v>1065</v>
      </c>
      <c r="L30" s="20">
        <f t="shared" si="2"/>
        <v>172.5</v>
      </c>
      <c r="M30" s="20">
        <f t="shared" si="3"/>
        <v>456</v>
      </c>
      <c r="N30" s="20">
        <f t="shared" si="4"/>
        <v>1063.5</v>
      </c>
      <c r="O30" s="20"/>
      <c r="P30" s="20">
        <f t="shared" si="5"/>
        <v>3187.5</v>
      </c>
      <c r="Q30" s="20"/>
      <c r="R30" s="20">
        <f t="shared" si="6"/>
        <v>3460.05</v>
      </c>
      <c r="S30" s="20">
        <f t="shared" si="7"/>
        <v>2301</v>
      </c>
      <c r="T30" s="21">
        <f t="shared" si="8"/>
        <v>11539.95</v>
      </c>
      <c r="U30" s="53">
        <f t="shared" si="9"/>
        <v>0</v>
      </c>
      <c r="V30" t="s">
        <v>59</v>
      </c>
      <c r="W30" t="s">
        <v>83</v>
      </c>
      <c r="X30" t="s">
        <v>336</v>
      </c>
      <c r="Y30" t="s">
        <v>262</v>
      </c>
      <c r="Z30">
        <v>2573.5500000000002</v>
      </c>
      <c r="AA30">
        <v>15000</v>
      </c>
      <c r="AB30">
        <v>15000</v>
      </c>
      <c r="AC30">
        <v>3460.05</v>
      </c>
      <c r="AD30">
        <v>11539.95</v>
      </c>
      <c r="AE30" t="s">
        <v>202</v>
      </c>
      <c r="AF30">
        <v>200011620726070</v>
      </c>
      <c r="AG30">
        <v>1065</v>
      </c>
      <c r="AH30">
        <v>172.5</v>
      </c>
      <c r="AI30">
        <v>1063.5</v>
      </c>
    </row>
    <row r="31" spans="2:35" ht="15" x14ac:dyDescent="0.25">
      <c r="B31" s="16">
        <f t="shared" si="10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20">
        <v>18470</v>
      </c>
      <c r="H31" s="20">
        <v>3063.29</v>
      </c>
      <c r="I31" s="20"/>
      <c r="J31" s="20">
        <f t="shared" si="0"/>
        <v>530.08899999999994</v>
      </c>
      <c r="K31" s="20">
        <f t="shared" si="1"/>
        <v>1311.37</v>
      </c>
      <c r="L31" s="20">
        <f t="shared" si="2"/>
        <v>212.405</v>
      </c>
      <c r="M31" s="20">
        <f t="shared" si="3"/>
        <v>561.48799999999994</v>
      </c>
      <c r="N31" s="20">
        <f t="shared" si="4"/>
        <v>1309.5230000000001</v>
      </c>
      <c r="O31" s="20"/>
      <c r="P31" s="20">
        <f t="shared" si="5"/>
        <v>3924.875</v>
      </c>
      <c r="Q31" s="20"/>
      <c r="R31" s="20">
        <f t="shared" si="6"/>
        <v>4154.8670000000002</v>
      </c>
      <c r="S31" s="20">
        <f t="shared" si="7"/>
        <v>2833.2979999999998</v>
      </c>
      <c r="T31" s="21">
        <f t="shared" si="8"/>
        <v>14315.133</v>
      </c>
      <c r="U31" s="53">
        <f t="shared" si="9"/>
        <v>3.0000000006111804E-3</v>
      </c>
      <c r="V31" t="s">
        <v>63</v>
      </c>
      <c r="W31" t="s">
        <v>224</v>
      </c>
      <c r="X31" t="s">
        <v>336</v>
      </c>
      <c r="Y31" t="s">
        <v>225</v>
      </c>
      <c r="Z31">
        <v>3063.29</v>
      </c>
      <c r="AA31">
        <v>18470</v>
      </c>
      <c r="AB31">
        <v>18470</v>
      </c>
      <c r="AC31">
        <v>4154.87</v>
      </c>
      <c r="AD31">
        <v>14315.13</v>
      </c>
      <c r="AE31" t="s">
        <v>226</v>
      </c>
      <c r="AF31">
        <v>200010101674972</v>
      </c>
      <c r="AG31">
        <v>1311.37</v>
      </c>
      <c r="AH31">
        <v>212.41</v>
      </c>
      <c r="AI31">
        <v>1309.52</v>
      </c>
    </row>
    <row r="32" spans="2:35" ht="12.75" customHeight="1" x14ac:dyDescent="0.25">
      <c r="B32" s="16">
        <f t="shared" si="10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20">
        <v>25000</v>
      </c>
      <c r="H32" s="20">
        <v>5245.75</v>
      </c>
      <c r="I32" s="20"/>
      <c r="J32" s="20">
        <f t="shared" si="0"/>
        <v>717.5</v>
      </c>
      <c r="K32" s="20">
        <f t="shared" si="1"/>
        <v>1774.9999999999998</v>
      </c>
      <c r="L32" s="20">
        <f t="shared" si="2"/>
        <v>287.5</v>
      </c>
      <c r="M32" s="20">
        <f t="shared" si="3"/>
        <v>760</v>
      </c>
      <c r="N32" s="20">
        <f t="shared" si="4"/>
        <v>1772.5000000000002</v>
      </c>
      <c r="O32" s="20"/>
      <c r="P32" s="20">
        <f t="shared" si="5"/>
        <v>5312.5</v>
      </c>
      <c r="Q32" s="20"/>
      <c r="R32" s="20">
        <f t="shared" si="6"/>
        <v>6723.25</v>
      </c>
      <c r="S32" s="20">
        <f t="shared" si="7"/>
        <v>3835</v>
      </c>
      <c r="T32" s="21">
        <f t="shared" si="8"/>
        <v>18276.75</v>
      </c>
      <c r="U32" s="53">
        <f t="shared" si="9"/>
        <v>0</v>
      </c>
      <c r="V32" t="s">
        <v>125</v>
      </c>
      <c r="W32" t="s">
        <v>126</v>
      </c>
      <c r="X32" t="s">
        <v>336</v>
      </c>
      <c r="Y32" t="s">
        <v>292</v>
      </c>
      <c r="Z32">
        <v>5245.75</v>
      </c>
      <c r="AA32">
        <v>25000</v>
      </c>
      <c r="AB32">
        <v>25000</v>
      </c>
      <c r="AC32">
        <v>6723.25</v>
      </c>
      <c r="AD32">
        <v>18276.75</v>
      </c>
      <c r="AE32" t="s">
        <v>168</v>
      </c>
      <c r="AF32">
        <v>200013300135179</v>
      </c>
      <c r="AG32">
        <v>1775</v>
      </c>
      <c r="AH32">
        <v>287.5</v>
      </c>
      <c r="AI32">
        <v>1772.5</v>
      </c>
    </row>
    <row r="33" spans="2:35" ht="15" x14ac:dyDescent="0.25">
      <c r="B33" s="16">
        <f t="shared" si="10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20">
        <v>15000</v>
      </c>
      <c r="H33" s="20">
        <v>3443.81</v>
      </c>
      <c r="I33" s="20"/>
      <c r="J33" s="20">
        <f t="shared" si="0"/>
        <v>430.5</v>
      </c>
      <c r="K33" s="20">
        <f t="shared" si="1"/>
        <v>1065</v>
      </c>
      <c r="L33" s="20">
        <f t="shared" si="2"/>
        <v>172.5</v>
      </c>
      <c r="M33" s="20">
        <f t="shared" si="3"/>
        <v>456</v>
      </c>
      <c r="N33" s="20">
        <f t="shared" si="4"/>
        <v>1063.5</v>
      </c>
      <c r="O33" s="20"/>
      <c r="P33" s="20">
        <f t="shared" si="5"/>
        <v>3187.5</v>
      </c>
      <c r="Q33" s="20"/>
      <c r="R33" s="20">
        <f t="shared" si="6"/>
        <v>4330.3099999999995</v>
      </c>
      <c r="S33" s="20">
        <f t="shared" si="7"/>
        <v>2301</v>
      </c>
      <c r="T33" s="21">
        <f t="shared" si="8"/>
        <v>10669.69</v>
      </c>
      <c r="U33" s="53">
        <f t="shared" si="9"/>
        <v>0</v>
      </c>
      <c r="V33" t="s">
        <v>121</v>
      </c>
      <c r="W33" t="s">
        <v>122</v>
      </c>
      <c r="X33" t="s">
        <v>336</v>
      </c>
      <c r="Y33" t="s">
        <v>285</v>
      </c>
      <c r="Z33">
        <v>3443.81</v>
      </c>
      <c r="AA33">
        <v>15000</v>
      </c>
      <c r="AB33">
        <v>15000</v>
      </c>
      <c r="AC33">
        <v>4330.3100000000004</v>
      </c>
      <c r="AD33">
        <v>10669.69</v>
      </c>
      <c r="AE33" t="s">
        <v>286</v>
      </c>
      <c r="AF33">
        <v>200019601137822</v>
      </c>
      <c r="AG33">
        <v>1065</v>
      </c>
      <c r="AH33">
        <v>172.5</v>
      </c>
      <c r="AI33">
        <v>1063.5</v>
      </c>
    </row>
    <row r="34" spans="2:35" ht="15" customHeight="1" x14ac:dyDescent="0.25">
      <c r="B34" s="16">
        <f t="shared" si="10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20">
        <v>5000</v>
      </c>
      <c r="H34" s="20">
        <v>1176.2</v>
      </c>
      <c r="I34" s="20"/>
      <c r="J34" s="20">
        <f t="shared" si="0"/>
        <v>143.5</v>
      </c>
      <c r="K34" s="20">
        <f t="shared" si="1"/>
        <v>354.99999999999994</v>
      </c>
      <c r="L34" s="20">
        <f t="shared" si="2"/>
        <v>57.5</v>
      </c>
      <c r="M34" s="20">
        <f t="shared" si="3"/>
        <v>152</v>
      </c>
      <c r="N34" s="20">
        <f t="shared" si="4"/>
        <v>354.5</v>
      </c>
      <c r="O34" s="20"/>
      <c r="P34" s="20">
        <f t="shared" si="5"/>
        <v>1062.5</v>
      </c>
      <c r="Q34" s="20"/>
      <c r="R34" s="20">
        <f t="shared" si="6"/>
        <v>1471.7</v>
      </c>
      <c r="S34" s="20">
        <f t="shared" si="7"/>
        <v>767</v>
      </c>
      <c r="T34" s="21">
        <f t="shared" si="8"/>
        <v>3528.3</v>
      </c>
      <c r="U34" s="53">
        <f t="shared" si="9"/>
        <v>0</v>
      </c>
      <c r="V34" t="s">
        <v>123</v>
      </c>
      <c r="W34" t="s">
        <v>122</v>
      </c>
      <c r="X34" t="s">
        <v>336</v>
      </c>
      <c r="Y34" t="s">
        <v>288</v>
      </c>
      <c r="Z34">
        <v>1176.2</v>
      </c>
      <c r="AA34">
        <v>5000</v>
      </c>
      <c r="AB34">
        <v>5000</v>
      </c>
      <c r="AC34">
        <v>1471.7</v>
      </c>
      <c r="AD34">
        <v>3528.3</v>
      </c>
      <c r="AE34" t="s">
        <v>286</v>
      </c>
      <c r="AF34">
        <v>200011620672535</v>
      </c>
      <c r="AG34">
        <v>355</v>
      </c>
      <c r="AH34">
        <v>57.5</v>
      </c>
      <c r="AI34">
        <v>354.5</v>
      </c>
    </row>
    <row r="35" spans="2:35" ht="15" customHeight="1" x14ac:dyDescent="0.25">
      <c r="B35" s="16">
        <f t="shared" si="10"/>
        <v>18</v>
      </c>
      <c r="C35" s="17" t="s">
        <v>320</v>
      </c>
      <c r="D35" s="18" t="s">
        <v>33</v>
      </c>
      <c r="E35" s="18" t="s">
        <v>71</v>
      </c>
      <c r="F35" s="18" t="s">
        <v>86</v>
      </c>
      <c r="G35" s="19">
        <v>15000</v>
      </c>
      <c r="H35" s="20">
        <v>1148.32</v>
      </c>
      <c r="I35" s="20"/>
      <c r="J35" s="20">
        <f t="shared" si="0"/>
        <v>430.5</v>
      </c>
      <c r="K35" s="20">
        <f t="shared" si="1"/>
        <v>1065</v>
      </c>
      <c r="L35" s="20">
        <f t="shared" si="2"/>
        <v>172.5</v>
      </c>
      <c r="M35" s="20">
        <f t="shared" si="3"/>
        <v>456</v>
      </c>
      <c r="N35" s="20">
        <f t="shared" si="4"/>
        <v>1063.5</v>
      </c>
      <c r="O35" s="20"/>
      <c r="P35" s="20">
        <f t="shared" si="5"/>
        <v>3187.5</v>
      </c>
      <c r="Q35" s="20"/>
      <c r="R35" s="20">
        <f t="shared" si="6"/>
        <v>2034.82</v>
      </c>
      <c r="S35" s="20">
        <f t="shared" si="7"/>
        <v>2301</v>
      </c>
      <c r="T35" s="21">
        <f t="shared" si="8"/>
        <v>12965.18</v>
      </c>
      <c r="U35" s="53">
        <f t="shared" si="9"/>
        <v>0</v>
      </c>
      <c r="V35" t="s">
        <v>33</v>
      </c>
      <c r="W35" t="s">
        <v>71</v>
      </c>
      <c r="X35" t="s">
        <v>336</v>
      </c>
      <c r="Y35" t="s">
        <v>343</v>
      </c>
      <c r="Z35">
        <v>1148.32</v>
      </c>
      <c r="AA35">
        <v>15000</v>
      </c>
      <c r="AB35">
        <v>15000</v>
      </c>
      <c r="AC35">
        <v>2034.82</v>
      </c>
      <c r="AD35">
        <v>12965.18</v>
      </c>
      <c r="AE35" t="s">
        <v>286</v>
      </c>
      <c r="AF35">
        <v>200013370028435</v>
      </c>
      <c r="AG35">
        <v>1065</v>
      </c>
      <c r="AH35">
        <v>172.5</v>
      </c>
      <c r="AI35">
        <v>1063.5</v>
      </c>
    </row>
    <row r="36" spans="2:35" ht="15" x14ac:dyDescent="0.25">
      <c r="B36" s="16">
        <f t="shared" si="10"/>
        <v>19</v>
      </c>
      <c r="C36" s="17" t="s">
        <v>138</v>
      </c>
      <c r="D36" s="18" t="s">
        <v>152</v>
      </c>
      <c r="E36" s="18" t="s">
        <v>124</v>
      </c>
      <c r="F36" s="18" t="s">
        <v>85</v>
      </c>
      <c r="G36" s="20">
        <v>25000</v>
      </c>
      <c r="H36" s="20">
        <v>5325.61</v>
      </c>
      <c r="I36" s="20"/>
      <c r="J36" s="20">
        <f t="shared" si="0"/>
        <v>717.5</v>
      </c>
      <c r="K36" s="20">
        <f t="shared" si="1"/>
        <v>1774.9999999999998</v>
      </c>
      <c r="L36" s="20">
        <f t="shared" si="2"/>
        <v>287.5</v>
      </c>
      <c r="M36" s="20">
        <f t="shared" si="3"/>
        <v>760</v>
      </c>
      <c r="N36" s="20">
        <f t="shared" si="4"/>
        <v>1772.5000000000002</v>
      </c>
      <c r="O36" s="20"/>
      <c r="P36" s="20">
        <f t="shared" si="5"/>
        <v>5312.5</v>
      </c>
      <c r="Q36" s="20"/>
      <c r="R36" s="20">
        <f t="shared" si="6"/>
        <v>6803.11</v>
      </c>
      <c r="S36" s="20">
        <f t="shared" si="7"/>
        <v>3835</v>
      </c>
      <c r="T36" s="21">
        <f t="shared" si="8"/>
        <v>18196.89</v>
      </c>
      <c r="U36" s="53">
        <f t="shared" si="9"/>
        <v>0</v>
      </c>
      <c r="V36" t="s">
        <v>152</v>
      </c>
      <c r="W36" t="s">
        <v>124</v>
      </c>
      <c r="X36" t="s">
        <v>336</v>
      </c>
      <c r="Y36" t="s">
        <v>290</v>
      </c>
      <c r="Z36">
        <v>5325.61</v>
      </c>
      <c r="AA36">
        <v>25000</v>
      </c>
      <c r="AB36">
        <v>25000</v>
      </c>
      <c r="AC36">
        <v>6803.11</v>
      </c>
      <c r="AD36">
        <v>18196.89</v>
      </c>
      <c r="AE36" t="s">
        <v>168</v>
      </c>
      <c r="AF36">
        <v>200012430160681</v>
      </c>
      <c r="AG36">
        <v>1775</v>
      </c>
      <c r="AH36">
        <v>287.5</v>
      </c>
      <c r="AI36">
        <v>1772.5</v>
      </c>
    </row>
    <row r="37" spans="2:35" ht="15" x14ac:dyDescent="0.25">
      <c r="B37" s="16">
        <f t="shared" si="10"/>
        <v>20</v>
      </c>
      <c r="C37" s="17" t="s">
        <v>146</v>
      </c>
      <c r="D37" s="18" t="s">
        <v>142</v>
      </c>
      <c r="E37" s="18" t="s">
        <v>71</v>
      </c>
      <c r="F37" s="18" t="s">
        <v>86</v>
      </c>
      <c r="G37" s="20">
        <v>28800</v>
      </c>
      <c r="H37" s="20">
        <v>4991.66</v>
      </c>
      <c r="I37" s="20"/>
      <c r="J37" s="20">
        <f t="shared" si="0"/>
        <v>826.56</v>
      </c>
      <c r="K37" s="20">
        <f t="shared" si="1"/>
        <v>2044.7999999999997</v>
      </c>
      <c r="L37" s="20">
        <f t="shared" si="2"/>
        <v>331.2</v>
      </c>
      <c r="M37" s="20">
        <f t="shared" si="3"/>
        <v>875.52</v>
      </c>
      <c r="N37" s="20">
        <f t="shared" si="4"/>
        <v>2041.92</v>
      </c>
      <c r="O37" s="20"/>
      <c r="P37" s="20">
        <f t="shared" si="5"/>
        <v>6120</v>
      </c>
      <c r="Q37" s="20"/>
      <c r="R37" s="20">
        <f t="shared" si="6"/>
        <v>6693.74</v>
      </c>
      <c r="S37" s="20">
        <f t="shared" si="7"/>
        <v>4417.92</v>
      </c>
      <c r="T37" s="21">
        <f t="shared" si="8"/>
        <v>22106.260000000002</v>
      </c>
      <c r="U37" s="53">
        <f t="shared" si="9"/>
        <v>0</v>
      </c>
      <c r="V37" t="s">
        <v>142</v>
      </c>
      <c r="W37" t="s">
        <v>71</v>
      </c>
      <c r="X37" t="s">
        <v>336</v>
      </c>
      <c r="Y37" t="s">
        <v>210</v>
      </c>
      <c r="Z37">
        <v>4991.66</v>
      </c>
      <c r="AA37">
        <v>28800</v>
      </c>
      <c r="AB37">
        <v>28800</v>
      </c>
      <c r="AC37">
        <v>6693.74</v>
      </c>
      <c r="AD37">
        <v>22106.26</v>
      </c>
      <c r="AE37" t="s">
        <v>180</v>
      </c>
      <c r="AF37">
        <v>200019600712681</v>
      </c>
      <c r="AG37">
        <v>2044.8</v>
      </c>
      <c r="AH37">
        <v>331.2</v>
      </c>
      <c r="AI37">
        <v>2041.92</v>
      </c>
    </row>
    <row r="38" spans="2:35" ht="15" customHeight="1" x14ac:dyDescent="0.25">
      <c r="B38" s="16">
        <f t="shared" si="10"/>
        <v>21</v>
      </c>
      <c r="C38" s="17" t="s">
        <v>147</v>
      </c>
      <c r="D38" s="18" t="s">
        <v>143</v>
      </c>
      <c r="E38" s="18" t="s">
        <v>74</v>
      </c>
      <c r="F38" s="18" t="s">
        <v>86</v>
      </c>
      <c r="G38" s="20">
        <v>29000</v>
      </c>
      <c r="H38" s="20">
        <v>5019.8900000000003</v>
      </c>
      <c r="I38" s="20"/>
      <c r="J38" s="20">
        <f t="shared" si="0"/>
        <v>832.3</v>
      </c>
      <c r="K38" s="20">
        <f t="shared" si="1"/>
        <v>2059</v>
      </c>
      <c r="L38" s="20">
        <f t="shared" si="2"/>
        <v>333.5</v>
      </c>
      <c r="M38" s="20">
        <f t="shared" si="3"/>
        <v>881.6</v>
      </c>
      <c r="N38" s="20">
        <f t="shared" si="4"/>
        <v>2056.1</v>
      </c>
      <c r="O38" s="20"/>
      <c r="P38" s="20">
        <f t="shared" si="5"/>
        <v>6162.5</v>
      </c>
      <c r="Q38" s="20"/>
      <c r="R38" s="20">
        <f t="shared" si="6"/>
        <v>6733.7900000000009</v>
      </c>
      <c r="S38" s="20">
        <f t="shared" si="7"/>
        <v>4448.6000000000004</v>
      </c>
      <c r="T38" s="21">
        <f t="shared" si="8"/>
        <v>22266.21</v>
      </c>
      <c r="U38" s="53">
        <f t="shared" si="9"/>
        <v>0</v>
      </c>
      <c r="V38" t="s">
        <v>143</v>
      </c>
      <c r="W38" t="s">
        <v>164</v>
      </c>
      <c r="X38" t="s">
        <v>336</v>
      </c>
      <c r="Y38" t="s">
        <v>166</v>
      </c>
      <c r="Z38">
        <v>5019.8900000000003</v>
      </c>
      <c r="AA38">
        <v>29000</v>
      </c>
      <c r="AB38">
        <v>29000</v>
      </c>
      <c r="AC38">
        <v>6733.79</v>
      </c>
      <c r="AD38">
        <v>22266.21</v>
      </c>
      <c r="AE38" t="s">
        <v>168</v>
      </c>
      <c r="AF38">
        <v>200013300152385</v>
      </c>
      <c r="AG38">
        <v>2059</v>
      </c>
      <c r="AH38">
        <v>333.5</v>
      </c>
      <c r="AI38">
        <v>2056.1</v>
      </c>
    </row>
    <row r="39" spans="2:35" ht="15" x14ac:dyDescent="0.25">
      <c r="B39" s="16">
        <f t="shared" si="10"/>
        <v>22</v>
      </c>
      <c r="C39" s="17" t="s">
        <v>148</v>
      </c>
      <c r="D39" s="18" t="s">
        <v>144</v>
      </c>
      <c r="E39" s="18" t="s">
        <v>71</v>
      </c>
      <c r="F39" s="18" t="s">
        <v>86</v>
      </c>
      <c r="G39" s="20">
        <v>10000</v>
      </c>
      <c r="H39" s="20">
        <v>1148.32</v>
      </c>
      <c r="I39" s="20"/>
      <c r="J39" s="20">
        <f t="shared" si="0"/>
        <v>287</v>
      </c>
      <c r="K39" s="20">
        <f t="shared" si="1"/>
        <v>709.99999999999989</v>
      </c>
      <c r="L39" s="20">
        <f t="shared" si="2"/>
        <v>115</v>
      </c>
      <c r="M39" s="20">
        <f t="shared" si="3"/>
        <v>304</v>
      </c>
      <c r="N39" s="20">
        <f t="shared" si="4"/>
        <v>709</v>
      </c>
      <c r="O39" s="20"/>
      <c r="P39" s="20">
        <f t="shared" si="5"/>
        <v>2125</v>
      </c>
      <c r="Q39" s="20"/>
      <c r="R39" s="20">
        <f t="shared" si="6"/>
        <v>1739.32</v>
      </c>
      <c r="S39" s="20">
        <f t="shared" si="7"/>
        <v>1534</v>
      </c>
      <c r="T39" s="21">
        <f t="shared" si="8"/>
        <v>8260.68</v>
      </c>
      <c r="U39" s="53">
        <f t="shared" si="9"/>
        <v>0</v>
      </c>
      <c r="V39" t="s">
        <v>144</v>
      </c>
      <c r="W39" t="s">
        <v>71</v>
      </c>
      <c r="X39" t="s">
        <v>336</v>
      </c>
      <c r="Y39" t="s">
        <v>179</v>
      </c>
      <c r="Z39">
        <v>1148.32</v>
      </c>
      <c r="AA39">
        <v>10000</v>
      </c>
      <c r="AB39">
        <v>10000</v>
      </c>
      <c r="AC39">
        <v>1739.32</v>
      </c>
      <c r="AD39">
        <v>8260.68</v>
      </c>
      <c r="AE39" t="s">
        <v>180</v>
      </c>
      <c r="AF39">
        <v>9603405204</v>
      </c>
      <c r="AG39">
        <v>710</v>
      </c>
      <c r="AH39">
        <v>115</v>
      </c>
      <c r="AI39">
        <v>709</v>
      </c>
    </row>
    <row r="40" spans="2:35" ht="12.75" customHeight="1" x14ac:dyDescent="0.25">
      <c r="B40" s="16">
        <f t="shared" si="10"/>
        <v>23</v>
      </c>
      <c r="C40" s="17" t="s">
        <v>149</v>
      </c>
      <c r="D40" s="18" t="s">
        <v>145</v>
      </c>
      <c r="E40" s="18" t="s">
        <v>71</v>
      </c>
      <c r="F40" s="18" t="s">
        <v>86</v>
      </c>
      <c r="G40" s="20">
        <v>15500</v>
      </c>
      <c r="H40" s="20">
        <v>2644.12</v>
      </c>
      <c r="I40" s="20"/>
      <c r="J40" s="20">
        <f t="shared" si="0"/>
        <v>444.85</v>
      </c>
      <c r="K40" s="20">
        <f t="shared" si="1"/>
        <v>1100.5</v>
      </c>
      <c r="L40" s="20">
        <f t="shared" si="2"/>
        <v>178.25</v>
      </c>
      <c r="M40" s="20">
        <f t="shared" si="3"/>
        <v>471.2</v>
      </c>
      <c r="N40" s="20">
        <f t="shared" si="4"/>
        <v>1098.95</v>
      </c>
      <c r="O40" s="20"/>
      <c r="P40" s="20">
        <f t="shared" si="5"/>
        <v>3293.75</v>
      </c>
      <c r="Q40" s="20"/>
      <c r="R40" s="20">
        <f t="shared" si="6"/>
        <v>3560.17</v>
      </c>
      <c r="S40" s="20">
        <f t="shared" si="7"/>
        <v>2377.6999999999998</v>
      </c>
      <c r="T40" s="21">
        <f t="shared" si="8"/>
        <v>11939.83</v>
      </c>
      <c r="U40" s="53">
        <f t="shared" si="9"/>
        <v>0</v>
      </c>
      <c r="V40" t="s">
        <v>145</v>
      </c>
      <c r="W40" t="s">
        <v>71</v>
      </c>
      <c r="X40" t="s">
        <v>336</v>
      </c>
      <c r="Y40" t="s">
        <v>182</v>
      </c>
      <c r="Z40">
        <v>2644.12</v>
      </c>
      <c r="AA40">
        <v>15500</v>
      </c>
      <c r="AB40">
        <v>15500</v>
      </c>
      <c r="AC40">
        <v>3560.17</v>
      </c>
      <c r="AD40">
        <v>11939.83</v>
      </c>
      <c r="AE40" t="s">
        <v>183</v>
      </c>
      <c r="AF40">
        <v>200013480002888</v>
      </c>
      <c r="AG40">
        <v>1100.5</v>
      </c>
      <c r="AH40">
        <v>178.25</v>
      </c>
      <c r="AI40">
        <v>1098.95</v>
      </c>
    </row>
    <row r="41" spans="2:35" ht="15" x14ac:dyDescent="0.25">
      <c r="B41" s="16">
        <f t="shared" si="10"/>
        <v>24</v>
      </c>
      <c r="C41" s="17" t="s">
        <v>319</v>
      </c>
      <c r="D41" t="s">
        <v>337</v>
      </c>
      <c r="E41" s="18" t="s">
        <v>318</v>
      </c>
      <c r="F41" s="18" t="s">
        <v>86</v>
      </c>
      <c r="G41" s="19">
        <v>45000</v>
      </c>
      <c r="H41" s="20">
        <v>10185.469999999999</v>
      </c>
      <c r="I41" s="20"/>
      <c r="J41" s="20">
        <f t="shared" si="0"/>
        <v>1291.5</v>
      </c>
      <c r="K41" s="20">
        <f t="shared" si="1"/>
        <v>3194.9999999999995</v>
      </c>
      <c r="L41" s="20">
        <f t="shared" si="2"/>
        <v>517.5</v>
      </c>
      <c r="M41" s="20">
        <f t="shared" si="3"/>
        <v>1368</v>
      </c>
      <c r="N41" s="20">
        <f t="shared" si="4"/>
        <v>3190.5</v>
      </c>
      <c r="O41" s="20"/>
      <c r="P41" s="20">
        <f t="shared" si="5"/>
        <v>9562.5</v>
      </c>
      <c r="Q41" s="20"/>
      <c r="R41" s="20">
        <f t="shared" si="6"/>
        <v>12844.97</v>
      </c>
      <c r="S41" s="20">
        <f t="shared" si="7"/>
        <v>6903</v>
      </c>
      <c r="T41" s="21">
        <f t="shared" si="8"/>
        <v>32155.03</v>
      </c>
      <c r="U41" s="53">
        <f t="shared" si="9"/>
        <v>0</v>
      </c>
      <c r="V41" t="s">
        <v>337</v>
      </c>
      <c r="W41" t="s">
        <v>318</v>
      </c>
      <c r="X41" t="s">
        <v>336</v>
      </c>
      <c r="Y41" t="s">
        <v>338</v>
      </c>
      <c r="Z41">
        <v>10185.469999999999</v>
      </c>
      <c r="AA41">
        <v>45000</v>
      </c>
      <c r="AB41">
        <v>45000</v>
      </c>
      <c r="AC41">
        <v>12844.97</v>
      </c>
      <c r="AD41">
        <v>32155.03</v>
      </c>
      <c r="AE41" t="s">
        <v>339</v>
      </c>
      <c r="AF41">
        <v>200011620672522</v>
      </c>
      <c r="AG41">
        <v>3195</v>
      </c>
      <c r="AH41">
        <v>517.5</v>
      </c>
      <c r="AI41">
        <v>3190.5</v>
      </c>
    </row>
    <row r="42" spans="2:35" ht="15" x14ac:dyDescent="0.25">
      <c r="B42" s="16">
        <f t="shared" si="10"/>
        <v>25</v>
      </c>
      <c r="C42" s="17" t="s">
        <v>115</v>
      </c>
      <c r="D42" s="18" t="s">
        <v>303</v>
      </c>
      <c r="E42" s="18" t="s">
        <v>304</v>
      </c>
      <c r="F42" s="18" t="s">
        <v>85</v>
      </c>
      <c r="G42" s="20">
        <v>30000</v>
      </c>
      <c r="H42" s="20">
        <v>6736.96</v>
      </c>
      <c r="I42" s="20"/>
      <c r="J42" s="20">
        <f t="shared" si="0"/>
        <v>861</v>
      </c>
      <c r="K42" s="20">
        <f t="shared" si="1"/>
        <v>2130</v>
      </c>
      <c r="L42" s="20">
        <f t="shared" si="2"/>
        <v>345</v>
      </c>
      <c r="M42" s="20">
        <f t="shared" si="3"/>
        <v>912</v>
      </c>
      <c r="N42" s="20">
        <f t="shared" si="4"/>
        <v>2127</v>
      </c>
      <c r="O42" s="20"/>
      <c r="P42" s="20">
        <f t="shared" si="5"/>
        <v>6375</v>
      </c>
      <c r="Q42" s="20"/>
      <c r="R42" s="20">
        <f t="shared" si="6"/>
        <v>8509.9599999999991</v>
      </c>
      <c r="S42" s="20">
        <f t="shared" si="7"/>
        <v>4602</v>
      </c>
      <c r="T42" s="21">
        <f t="shared" si="8"/>
        <v>21490.04</v>
      </c>
      <c r="U42" s="53">
        <f t="shared" si="9"/>
        <v>0</v>
      </c>
      <c r="V42" t="s">
        <v>303</v>
      </c>
      <c r="W42" t="s">
        <v>304</v>
      </c>
      <c r="X42" t="s">
        <v>336</v>
      </c>
      <c r="Y42" t="s">
        <v>305</v>
      </c>
      <c r="Z42">
        <v>6736.96</v>
      </c>
      <c r="AA42">
        <v>30000</v>
      </c>
      <c r="AB42">
        <v>30000</v>
      </c>
      <c r="AC42">
        <v>8509.9599999999991</v>
      </c>
      <c r="AD42">
        <v>21490.04</v>
      </c>
      <c r="AE42" t="s">
        <v>306</v>
      </c>
      <c r="AF42">
        <v>200012310163507</v>
      </c>
      <c r="AG42">
        <v>2130</v>
      </c>
      <c r="AH42">
        <v>345</v>
      </c>
      <c r="AI42">
        <v>2127</v>
      </c>
    </row>
    <row r="43" spans="2:35" ht="12" customHeight="1" x14ac:dyDescent="0.25">
      <c r="B43" s="16">
        <f t="shared" si="10"/>
        <v>26</v>
      </c>
      <c r="C43" s="17" t="s">
        <v>347</v>
      </c>
      <c r="D43" s="18" t="s">
        <v>344</v>
      </c>
      <c r="E43" s="18" t="s">
        <v>345</v>
      </c>
      <c r="F43" s="18" t="s">
        <v>85</v>
      </c>
      <c r="G43" s="19">
        <v>40000</v>
      </c>
      <c r="H43" s="20">
        <v>9469.7199999999993</v>
      </c>
      <c r="I43" s="20"/>
      <c r="J43" s="20">
        <f t="shared" si="0"/>
        <v>1148</v>
      </c>
      <c r="K43" s="20">
        <f t="shared" si="1"/>
        <v>2839.9999999999995</v>
      </c>
      <c r="L43" s="20">
        <f t="shared" si="2"/>
        <v>460</v>
      </c>
      <c r="M43" s="20">
        <f t="shared" si="3"/>
        <v>1216</v>
      </c>
      <c r="N43" s="20">
        <f t="shared" si="4"/>
        <v>2836</v>
      </c>
      <c r="O43" s="20"/>
      <c r="P43" s="20">
        <f t="shared" si="5"/>
        <v>8500</v>
      </c>
      <c r="Q43" s="20"/>
      <c r="R43" s="20">
        <f t="shared" si="6"/>
        <v>11833.72</v>
      </c>
      <c r="S43" s="20">
        <f t="shared" si="7"/>
        <v>6136</v>
      </c>
      <c r="T43" s="21">
        <f t="shared" si="8"/>
        <v>28166.28</v>
      </c>
      <c r="U43" s="53">
        <f t="shared" si="9"/>
        <v>0</v>
      </c>
      <c r="V43" t="s">
        <v>344</v>
      </c>
      <c r="W43" t="s">
        <v>345</v>
      </c>
      <c r="X43" t="s">
        <v>336</v>
      </c>
      <c r="Y43" t="s">
        <v>346</v>
      </c>
      <c r="Z43">
        <v>9469.7199999999993</v>
      </c>
      <c r="AA43">
        <v>40000</v>
      </c>
      <c r="AB43">
        <v>40000</v>
      </c>
      <c r="AC43">
        <v>11833.72</v>
      </c>
      <c r="AD43">
        <v>28166.28</v>
      </c>
      <c r="AE43" t="s">
        <v>347</v>
      </c>
      <c r="AF43">
        <v>200010111520233</v>
      </c>
      <c r="AG43">
        <v>2840</v>
      </c>
      <c r="AH43">
        <v>460</v>
      </c>
      <c r="AI43">
        <v>2836</v>
      </c>
    </row>
    <row r="44" spans="2:35" ht="15" customHeight="1" x14ac:dyDescent="0.2">
      <c r="B44" s="37"/>
      <c r="C44" s="35" t="s">
        <v>88</v>
      </c>
      <c r="D44" s="37"/>
      <c r="E44" s="37"/>
      <c r="F44" s="38"/>
      <c r="G44" s="40"/>
      <c r="H44" s="40"/>
      <c r="I44" s="40"/>
      <c r="J44" s="40"/>
      <c r="K44" s="40"/>
      <c r="L44" s="41"/>
      <c r="M44" s="40"/>
      <c r="N44" s="40"/>
      <c r="O44" s="41"/>
      <c r="P44" s="41"/>
      <c r="Q44" s="41"/>
      <c r="R44" s="41"/>
      <c r="S44" s="41"/>
      <c r="T44" s="42"/>
      <c r="U44" s="53">
        <f t="shared" si="9"/>
        <v>0</v>
      </c>
    </row>
    <row r="45" spans="2:35" ht="15" customHeight="1" x14ac:dyDescent="0.25">
      <c r="B45" s="16">
        <v>27</v>
      </c>
      <c r="C45" s="17" t="s">
        <v>108</v>
      </c>
      <c r="D45" s="18" t="s">
        <v>49</v>
      </c>
      <c r="E45" s="18" t="s">
        <v>118</v>
      </c>
      <c r="F45" s="18" t="s">
        <v>85</v>
      </c>
      <c r="G45" s="20">
        <v>10000</v>
      </c>
      <c r="H45" s="20">
        <v>2352.3200000000002</v>
      </c>
      <c r="I45" s="20"/>
      <c r="J45" s="20">
        <f t="shared" ref="J45:J51" si="11">+G45*2.87%</f>
        <v>287</v>
      </c>
      <c r="K45" s="20">
        <f t="shared" ref="K45:K51" si="12">G45*7.1%</f>
        <v>709.99999999999989</v>
      </c>
      <c r="L45" s="20">
        <f t="shared" ref="L45:L51" si="13">G45*1.15%</f>
        <v>115</v>
      </c>
      <c r="M45" s="20">
        <f t="shared" ref="M45:M51" si="14">+G45*3.04%</f>
        <v>304</v>
      </c>
      <c r="N45" s="20">
        <f t="shared" ref="N45:N51" si="15">G45*7.09%</f>
        <v>709</v>
      </c>
      <c r="O45" s="20"/>
      <c r="P45" s="20">
        <f t="shared" ref="P45:P51" si="16">J45+K45+L45+M45+N45</f>
        <v>2125</v>
      </c>
      <c r="Q45" s="20"/>
      <c r="R45" s="20">
        <f t="shared" ref="R45:R51" si="17">+J45+M45+O45+Q45+H45</f>
        <v>2943.32</v>
      </c>
      <c r="S45" s="20">
        <f t="shared" ref="S45:S51" si="18">+N45+L45+K45</f>
        <v>1534</v>
      </c>
      <c r="T45" s="21">
        <f t="shared" ref="T45:T51" si="19">+G45-R45</f>
        <v>7056.68</v>
      </c>
      <c r="U45" s="53">
        <f t="shared" si="9"/>
        <v>0</v>
      </c>
      <c r="V45" t="s">
        <v>49</v>
      </c>
      <c r="W45" t="s">
        <v>350</v>
      </c>
      <c r="X45" t="s">
        <v>351</v>
      </c>
      <c r="Y45" t="s">
        <v>364</v>
      </c>
      <c r="Z45">
        <v>2352.3200000000002</v>
      </c>
      <c r="AA45">
        <v>10000</v>
      </c>
      <c r="AB45">
        <v>10000</v>
      </c>
      <c r="AC45">
        <v>2943.32</v>
      </c>
      <c r="AD45">
        <v>7056.68</v>
      </c>
      <c r="AE45" t="s">
        <v>365</v>
      </c>
      <c r="AF45">
        <v>200017200023621</v>
      </c>
      <c r="AG45">
        <v>710</v>
      </c>
      <c r="AH45">
        <v>115</v>
      </c>
      <c r="AI45">
        <v>709</v>
      </c>
    </row>
    <row r="46" spans="2:35" ht="15" x14ac:dyDescent="0.25">
      <c r="B46" s="16">
        <f t="shared" si="10"/>
        <v>28</v>
      </c>
      <c r="C46" s="17" t="s">
        <v>108</v>
      </c>
      <c r="D46" s="18" t="s">
        <v>68</v>
      </c>
      <c r="E46" s="18" t="s">
        <v>118</v>
      </c>
      <c r="F46" s="18" t="s">
        <v>85</v>
      </c>
      <c r="G46" s="20">
        <v>10000</v>
      </c>
      <c r="H46" s="20">
        <v>2352.3200000000002</v>
      </c>
      <c r="I46" s="20"/>
      <c r="J46" s="20">
        <f t="shared" si="11"/>
        <v>287</v>
      </c>
      <c r="K46" s="20">
        <f t="shared" si="12"/>
        <v>709.99999999999989</v>
      </c>
      <c r="L46" s="20">
        <f t="shared" si="13"/>
        <v>115</v>
      </c>
      <c r="M46" s="20">
        <f t="shared" si="14"/>
        <v>304</v>
      </c>
      <c r="N46" s="20">
        <f t="shared" si="15"/>
        <v>709</v>
      </c>
      <c r="O46" s="20"/>
      <c r="P46" s="20">
        <f t="shared" si="16"/>
        <v>2125</v>
      </c>
      <c r="Q46" s="20"/>
      <c r="R46" s="20">
        <f t="shared" si="17"/>
        <v>2943.32</v>
      </c>
      <c r="S46" s="20">
        <f t="shared" si="18"/>
        <v>1534</v>
      </c>
      <c r="T46" s="21">
        <f t="shared" si="19"/>
        <v>7056.68</v>
      </c>
      <c r="U46" s="53">
        <f t="shared" si="9"/>
        <v>0</v>
      </c>
      <c r="V46" t="s">
        <v>68</v>
      </c>
      <c r="W46" t="s">
        <v>350</v>
      </c>
      <c r="X46" t="s">
        <v>351</v>
      </c>
      <c r="Y46" t="s">
        <v>374</v>
      </c>
      <c r="Z46">
        <v>2352.3200000000002</v>
      </c>
      <c r="AA46">
        <v>10000</v>
      </c>
      <c r="AB46">
        <v>10000</v>
      </c>
      <c r="AC46">
        <v>2943.32</v>
      </c>
      <c r="AD46">
        <v>7056.68</v>
      </c>
      <c r="AE46" t="s">
        <v>365</v>
      </c>
      <c r="AF46">
        <v>200011200981608</v>
      </c>
      <c r="AG46">
        <v>710</v>
      </c>
      <c r="AH46">
        <v>115</v>
      </c>
      <c r="AI46">
        <v>709</v>
      </c>
    </row>
    <row r="47" spans="2:35" ht="15" x14ac:dyDescent="0.25">
      <c r="B47" s="16">
        <f t="shared" si="10"/>
        <v>29</v>
      </c>
      <c r="C47" s="17" t="s">
        <v>108</v>
      </c>
      <c r="D47" s="18" t="s">
        <v>30</v>
      </c>
      <c r="E47" s="18" t="s">
        <v>71</v>
      </c>
      <c r="F47" s="18" t="s">
        <v>86</v>
      </c>
      <c r="G47" s="20">
        <v>32225.98</v>
      </c>
      <c r="H47" s="20">
        <v>4427.55</v>
      </c>
      <c r="I47" s="20"/>
      <c r="J47" s="20">
        <f t="shared" si="11"/>
        <v>924.885626</v>
      </c>
      <c r="K47" s="20">
        <f t="shared" si="12"/>
        <v>2288.0445799999998</v>
      </c>
      <c r="L47" s="20">
        <f t="shared" si="13"/>
        <v>370.59877</v>
      </c>
      <c r="M47" s="20">
        <f t="shared" si="14"/>
        <v>979.66979200000003</v>
      </c>
      <c r="N47" s="20">
        <f t="shared" si="15"/>
        <v>2284.8219819999999</v>
      </c>
      <c r="O47" s="20"/>
      <c r="P47" s="20">
        <f t="shared" si="16"/>
        <v>6848.0207499999997</v>
      </c>
      <c r="Q47" s="20"/>
      <c r="R47" s="20">
        <f t="shared" si="17"/>
        <v>6332.1054180000001</v>
      </c>
      <c r="S47" s="20">
        <f t="shared" si="18"/>
        <v>4943.4653319999998</v>
      </c>
      <c r="T47" s="21">
        <f t="shared" si="19"/>
        <v>25893.874582</v>
      </c>
      <c r="U47" s="53">
        <f t="shared" si="9"/>
        <v>4.5820000013918616E-3</v>
      </c>
      <c r="V47" t="s">
        <v>30</v>
      </c>
      <c r="W47" t="s">
        <v>71</v>
      </c>
      <c r="X47" t="s">
        <v>336</v>
      </c>
      <c r="Y47" t="s">
        <v>195</v>
      </c>
      <c r="Z47">
        <v>4427.55</v>
      </c>
      <c r="AA47">
        <v>32225.98</v>
      </c>
      <c r="AB47">
        <v>32225.98</v>
      </c>
      <c r="AC47">
        <v>6332.11</v>
      </c>
      <c r="AD47">
        <v>25893.87</v>
      </c>
      <c r="AE47" t="s">
        <v>196</v>
      </c>
      <c r="AF47">
        <v>200012420119111</v>
      </c>
      <c r="AG47">
        <v>2288.04</v>
      </c>
      <c r="AH47">
        <v>370.6</v>
      </c>
      <c r="AI47">
        <v>2284.8200000000002</v>
      </c>
    </row>
    <row r="48" spans="2:35" ht="15" x14ac:dyDescent="0.25">
      <c r="B48" s="16">
        <f t="shared" si="10"/>
        <v>30</v>
      </c>
      <c r="C48" s="17" t="s">
        <v>108</v>
      </c>
      <c r="D48" s="18" t="s">
        <v>45</v>
      </c>
      <c r="E48" s="18" t="s">
        <v>75</v>
      </c>
      <c r="F48" s="18" t="s">
        <v>86</v>
      </c>
      <c r="G48" s="20">
        <v>9442.27</v>
      </c>
      <c r="H48" s="20">
        <v>1148.32</v>
      </c>
      <c r="I48" s="20"/>
      <c r="J48" s="20">
        <f t="shared" si="11"/>
        <v>270.99314900000002</v>
      </c>
      <c r="K48" s="20">
        <f t="shared" si="12"/>
        <v>670.40116999999998</v>
      </c>
      <c r="L48" s="20">
        <f t="shared" si="13"/>
        <v>108.586105</v>
      </c>
      <c r="M48" s="20">
        <f t="shared" si="14"/>
        <v>287.045008</v>
      </c>
      <c r="N48" s="20">
        <f t="shared" si="15"/>
        <v>669.45694300000002</v>
      </c>
      <c r="O48" s="20"/>
      <c r="P48" s="20">
        <f t="shared" si="16"/>
        <v>2006.482375</v>
      </c>
      <c r="Q48" s="20"/>
      <c r="R48" s="20">
        <f t="shared" si="17"/>
        <v>1706.3581569999999</v>
      </c>
      <c r="S48" s="20">
        <f t="shared" si="18"/>
        <v>1448.4442180000001</v>
      </c>
      <c r="T48" s="21">
        <f t="shared" si="19"/>
        <v>7735.9118430000008</v>
      </c>
      <c r="U48" s="53">
        <f t="shared" si="9"/>
        <v>1.8430000009175274E-3</v>
      </c>
      <c r="V48" t="s">
        <v>45</v>
      </c>
      <c r="W48" t="s">
        <v>75</v>
      </c>
      <c r="X48" t="s">
        <v>336</v>
      </c>
      <c r="Y48" t="s">
        <v>252</v>
      </c>
      <c r="Z48">
        <v>1148.32</v>
      </c>
      <c r="AA48">
        <v>9442.27</v>
      </c>
      <c r="AB48">
        <v>9442.27</v>
      </c>
      <c r="AC48">
        <v>1706.36</v>
      </c>
      <c r="AD48">
        <v>7735.91</v>
      </c>
      <c r="AE48" t="s">
        <v>196</v>
      </c>
      <c r="AF48">
        <v>200010130397836</v>
      </c>
      <c r="AG48">
        <v>670.4</v>
      </c>
      <c r="AH48">
        <v>108.59</v>
      </c>
      <c r="AI48">
        <v>669.46</v>
      </c>
    </row>
    <row r="49" spans="2:35" ht="15" customHeight="1" x14ac:dyDescent="0.25">
      <c r="B49" s="16">
        <f t="shared" si="10"/>
        <v>31</v>
      </c>
      <c r="C49" s="36" t="s">
        <v>109</v>
      </c>
      <c r="D49" s="18" t="s">
        <v>50</v>
      </c>
      <c r="E49" s="18" t="s">
        <v>118</v>
      </c>
      <c r="F49" s="18" t="s">
        <v>85</v>
      </c>
      <c r="G49" s="20">
        <v>10000</v>
      </c>
      <c r="H49" s="20">
        <v>2352.3200000000002</v>
      </c>
      <c r="I49" s="20"/>
      <c r="J49" s="20">
        <f t="shared" si="11"/>
        <v>287</v>
      </c>
      <c r="K49" s="20">
        <f t="shared" si="12"/>
        <v>709.99999999999989</v>
      </c>
      <c r="L49" s="20">
        <f t="shared" si="13"/>
        <v>115</v>
      </c>
      <c r="M49" s="20">
        <f t="shared" si="14"/>
        <v>304</v>
      </c>
      <c r="N49" s="20">
        <f t="shared" si="15"/>
        <v>709</v>
      </c>
      <c r="O49" s="20"/>
      <c r="P49" s="20">
        <f t="shared" si="16"/>
        <v>2125</v>
      </c>
      <c r="Q49" s="20"/>
      <c r="R49" s="20">
        <f t="shared" si="17"/>
        <v>2943.32</v>
      </c>
      <c r="S49" s="20">
        <f t="shared" si="18"/>
        <v>1534</v>
      </c>
      <c r="T49" s="21">
        <f t="shared" si="19"/>
        <v>7056.68</v>
      </c>
      <c r="U49" s="53">
        <f t="shared" si="9"/>
        <v>0</v>
      </c>
      <c r="V49" t="s">
        <v>50</v>
      </c>
      <c r="W49" t="s">
        <v>350</v>
      </c>
      <c r="X49" t="s">
        <v>351</v>
      </c>
      <c r="Y49" t="s">
        <v>366</v>
      </c>
      <c r="Z49">
        <v>2352.3200000000002</v>
      </c>
      <c r="AA49">
        <v>10000</v>
      </c>
      <c r="AB49">
        <v>10000</v>
      </c>
      <c r="AC49">
        <v>2943.32</v>
      </c>
      <c r="AD49">
        <v>7056.68</v>
      </c>
      <c r="AE49" t="s">
        <v>367</v>
      </c>
      <c r="AF49">
        <v>200010130394729</v>
      </c>
      <c r="AG49">
        <v>710</v>
      </c>
      <c r="AH49">
        <v>115</v>
      </c>
      <c r="AI49">
        <v>709</v>
      </c>
    </row>
    <row r="50" spans="2:35" ht="15" customHeight="1" x14ac:dyDescent="0.25">
      <c r="B50" s="16">
        <f t="shared" si="10"/>
        <v>32</v>
      </c>
      <c r="C50" s="17" t="s">
        <v>139</v>
      </c>
      <c r="D50" s="18" t="s">
        <v>127</v>
      </c>
      <c r="E50" s="18" t="s">
        <v>128</v>
      </c>
      <c r="F50" s="18" t="s">
        <v>86</v>
      </c>
      <c r="G50" s="20">
        <v>25000</v>
      </c>
      <c r="H50" s="20">
        <v>5325.61</v>
      </c>
      <c r="I50" s="20"/>
      <c r="J50" s="20">
        <f t="shared" si="11"/>
        <v>717.5</v>
      </c>
      <c r="K50" s="20">
        <f t="shared" si="12"/>
        <v>1774.9999999999998</v>
      </c>
      <c r="L50" s="20">
        <f t="shared" si="13"/>
        <v>287.5</v>
      </c>
      <c r="M50" s="20">
        <f t="shared" si="14"/>
        <v>760</v>
      </c>
      <c r="N50" s="20">
        <f t="shared" si="15"/>
        <v>1772.5000000000002</v>
      </c>
      <c r="O50" s="20"/>
      <c r="P50" s="20">
        <f t="shared" si="16"/>
        <v>5312.5</v>
      </c>
      <c r="Q50" s="20"/>
      <c r="R50" s="20">
        <f t="shared" si="17"/>
        <v>6803.11</v>
      </c>
      <c r="S50" s="20">
        <f t="shared" si="18"/>
        <v>3835</v>
      </c>
      <c r="T50" s="21">
        <f t="shared" si="19"/>
        <v>18196.89</v>
      </c>
      <c r="U50" s="53">
        <f t="shared" ref="U50:U81" si="20">+T50-AD50</f>
        <v>0</v>
      </c>
      <c r="V50" t="s">
        <v>127</v>
      </c>
      <c r="W50" t="s">
        <v>128</v>
      </c>
      <c r="X50" t="s">
        <v>336</v>
      </c>
      <c r="Y50" t="s">
        <v>294</v>
      </c>
      <c r="Z50">
        <v>5325.61</v>
      </c>
      <c r="AA50">
        <v>25000</v>
      </c>
      <c r="AB50">
        <v>25000</v>
      </c>
      <c r="AC50">
        <v>6803.11</v>
      </c>
      <c r="AD50">
        <v>18196.89</v>
      </c>
      <c r="AE50" t="s">
        <v>168</v>
      </c>
      <c r="AF50">
        <v>200017200025962</v>
      </c>
      <c r="AG50">
        <v>1775</v>
      </c>
      <c r="AH50">
        <v>287.5</v>
      </c>
      <c r="AI50">
        <v>1772.5</v>
      </c>
    </row>
    <row r="51" spans="2:35" ht="12.75" customHeight="1" x14ac:dyDescent="0.25">
      <c r="B51" s="16">
        <f t="shared" si="10"/>
        <v>33</v>
      </c>
      <c r="C51" s="17" t="s">
        <v>321</v>
      </c>
      <c r="D51" s="18" t="s">
        <v>317</v>
      </c>
      <c r="E51" s="18" t="s">
        <v>75</v>
      </c>
      <c r="F51" s="18" t="s">
        <v>86</v>
      </c>
      <c r="G51" s="19">
        <v>12534.24</v>
      </c>
      <c r="H51" s="20">
        <v>1148.32</v>
      </c>
      <c r="I51" s="20"/>
      <c r="J51" s="20">
        <f t="shared" si="11"/>
        <v>359.732688</v>
      </c>
      <c r="K51" s="20">
        <f t="shared" si="12"/>
        <v>889.93103999999994</v>
      </c>
      <c r="L51" s="20">
        <f t="shared" si="13"/>
        <v>144.14375999999999</v>
      </c>
      <c r="M51" s="20">
        <f t="shared" si="14"/>
        <v>381.04089599999998</v>
      </c>
      <c r="N51" s="20">
        <f t="shared" si="15"/>
        <v>888.67761600000006</v>
      </c>
      <c r="O51" s="20"/>
      <c r="P51" s="20">
        <f t="shared" si="16"/>
        <v>2663.5259999999998</v>
      </c>
      <c r="Q51" s="20"/>
      <c r="R51" s="20">
        <f t="shared" si="17"/>
        <v>1889.093584</v>
      </c>
      <c r="S51" s="20">
        <f t="shared" si="18"/>
        <v>1922.752416</v>
      </c>
      <c r="T51" s="21">
        <f t="shared" si="19"/>
        <v>10645.146416</v>
      </c>
      <c r="U51" s="53">
        <f t="shared" si="20"/>
        <v>-3.5840000000462169E-3</v>
      </c>
      <c r="V51" t="s">
        <v>317</v>
      </c>
      <c r="W51" t="s">
        <v>75</v>
      </c>
      <c r="X51" t="s">
        <v>336</v>
      </c>
      <c r="Y51" t="s">
        <v>348</v>
      </c>
      <c r="Z51">
        <v>1148.32</v>
      </c>
      <c r="AA51">
        <v>12534.24</v>
      </c>
      <c r="AB51">
        <v>12534.24</v>
      </c>
      <c r="AC51">
        <v>1889.09</v>
      </c>
      <c r="AD51">
        <v>10645.15</v>
      </c>
      <c r="AE51" t="s">
        <v>244</v>
      </c>
      <c r="AF51">
        <v>200013400273659</v>
      </c>
      <c r="AG51">
        <v>889.93</v>
      </c>
      <c r="AH51">
        <v>144.13999999999999</v>
      </c>
      <c r="AI51">
        <v>888.68</v>
      </c>
    </row>
    <row r="52" spans="2:35" ht="15" customHeight="1" x14ac:dyDescent="0.2">
      <c r="B52" s="37"/>
      <c r="C52" s="35" t="s">
        <v>89</v>
      </c>
      <c r="D52" s="37"/>
      <c r="E52" s="37"/>
      <c r="F52" s="38"/>
      <c r="G52" s="40"/>
      <c r="H52" s="40"/>
      <c r="I52" s="40"/>
      <c r="J52" s="40"/>
      <c r="K52" s="40"/>
      <c r="L52" s="41"/>
      <c r="M52" s="40"/>
      <c r="N52" s="40"/>
      <c r="O52" s="41"/>
      <c r="P52" s="41"/>
      <c r="Q52" s="41"/>
      <c r="R52" s="41"/>
      <c r="S52" s="41"/>
      <c r="T52" s="42"/>
      <c r="U52" s="53">
        <f t="shared" si="20"/>
        <v>0</v>
      </c>
    </row>
    <row r="53" spans="2:35" ht="15" customHeight="1" x14ac:dyDescent="0.25">
      <c r="B53" s="16">
        <v>34</v>
      </c>
      <c r="C53" s="17" t="s">
        <v>108</v>
      </c>
      <c r="D53" s="18" t="s">
        <v>56</v>
      </c>
      <c r="E53" s="18" t="s">
        <v>75</v>
      </c>
      <c r="F53" s="18" t="s">
        <v>86</v>
      </c>
      <c r="G53" s="20">
        <v>10500</v>
      </c>
      <c r="H53" s="20">
        <v>1148.32</v>
      </c>
      <c r="I53" s="20"/>
      <c r="J53" s="20">
        <f t="shared" ref="J53:J61" si="21">+G53*2.87%</f>
        <v>301.35000000000002</v>
      </c>
      <c r="K53" s="20">
        <f t="shared" ref="K53:K61" si="22">G53*7.1%</f>
        <v>745.49999999999989</v>
      </c>
      <c r="L53" s="20">
        <f t="shared" ref="L53:L61" si="23">G53*1.15%</f>
        <v>120.75</v>
      </c>
      <c r="M53" s="20">
        <f t="shared" ref="M53:M61" si="24">+G53*3.04%</f>
        <v>319.2</v>
      </c>
      <c r="N53" s="20">
        <f t="shared" ref="N53:N61" si="25">G53*7.09%</f>
        <v>744.45</v>
      </c>
      <c r="O53" s="20"/>
      <c r="P53" s="20">
        <f t="shared" ref="P53:P61" si="26">J53+K53+L53+M53+N53</f>
        <v>2231.25</v>
      </c>
      <c r="Q53" s="20"/>
      <c r="R53" s="20">
        <f t="shared" ref="R53:R61" si="27">+J53+M53+O53+Q53+H53</f>
        <v>1768.87</v>
      </c>
      <c r="S53" s="20">
        <f t="shared" ref="S53:S61" si="28">+N53+L53+K53</f>
        <v>1610.6999999999998</v>
      </c>
      <c r="T53" s="21">
        <f t="shared" ref="T53:T61" si="29">+G53-R53</f>
        <v>8731.130000000001</v>
      </c>
      <c r="U53" s="53">
        <f t="shared" si="20"/>
        <v>0</v>
      </c>
      <c r="V53" t="s">
        <v>56</v>
      </c>
      <c r="W53" t="s">
        <v>75</v>
      </c>
      <c r="X53" t="s">
        <v>336</v>
      </c>
      <c r="Y53" t="s">
        <v>257</v>
      </c>
      <c r="Z53">
        <v>1148.32</v>
      </c>
      <c r="AA53">
        <v>10500</v>
      </c>
      <c r="AB53">
        <v>10500</v>
      </c>
      <c r="AC53">
        <v>1768.87</v>
      </c>
      <c r="AD53">
        <v>8731.1299999999992</v>
      </c>
      <c r="AE53" t="s">
        <v>196</v>
      </c>
      <c r="AF53">
        <v>200011620471244</v>
      </c>
      <c r="AG53">
        <v>745.5</v>
      </c>
      <c r="AH53">
        <v>120.75</v>
      </c>
      <c r="AI53">
        <v>744.45</v>
      </c>
    </row>
    <row r="54" spans="2:35" ht="15" customHeight="1" x14ac:dyDescent="0.25">
      <c r="B54" s="16">
        <f t="shared" si="10"/>
        <v>35</v>
      </c>
      <c r="C54" s="17" t="s">
        <v>113</v>
      </c>
      <c r="D54" s="18" t="s">
        <v>32</v>
      </c>
      <c r="E54" s="18" t="s">
        <v>72</v>
      </c>
      <c r="F54" s="18" t="s">
        <v>85</v>
      </c>
      <c r="G54" s="20">
        <v>28470</v>
      </c>
      <c r="H54" s="20">
        <v>4945.09</v>
      </c>
      <c r="I54" s="20"/>
      <c r="J54" s="20">
        <f t="shared" si="21"/>
        <v>817.08899999999994</v>
      </c>
      <c r="K54" s="20">
        <f t="shared" si="22"/>
        <v>2021.37</v>
      </c>
      <c r="L54" s="20">
        <f t="shared" si="23"/>
        <v>327.40499999999997</v>
      </c>
      <c r="M54" s="20">
        <f t="shared" si="24"/>
        <v>865.48799999999994</v>
      </c>
      <c r="N54" s="20">
        <f t="shared" si="25"/>
        <v>2018.5230000000001</v>
      </c>
      <c r="O54" s="20"/>
      <c r="P54" s="20">
        <f t="shared" si="26"/>
        <v>6049.875</v>
      </c>
      <c r="Q54" s="20"/>
      <c r="R54" s="20">
        <f t="shared" si="27"/>
        <v>6627.6669999999995</v>
      </c>
      <c r="S54" s="20">
        <f t="shared" si="28"/>
        <v>4367.2979999999998</v>
      </c>
      <c r="T54" s="21">
        <f t="shared" si="29"/>
        <v>21842.332999999999</v>
      </c>
      <c r="U54" s="53">
        <f t="shared" si="20"/>
        <v>2.9999999969732016E-3</v>
      </c>
      <c r="V54" t="s">
        <v>32</v>
      </c>
      <c r="W54" t="s">
        <v>83</v>
      </c>
      <c r="X54" t="s">
        <v>336</v>
      </c>
      <c r="Y54" t="s">
        <v>240</v>
      </c>
      <c r="Z54">
        <v>4945.09</v>
      </c>
      <c r="AA54">
        <v>28470</v>
      </c>
      <c r="AB54">
        <v>28470</v>
      </c>
      <c r="AC54">
        <v>6627.67</v>
      </c>
      <c r="AD54">
        <v>21842.33</v>
      </c>
      <c r="AE54" t="s">
        <v>241</v>
      </c>
      <c r="AF54">
        <v>200013300152408</v>
      </c>
      <c r="AG54">
        <v>2021.37</v>
      </c>
      <c r="AH54">
        <v>327.41000000000003</v>
      </c>
      <c r="AI54">
        <v>2018.52</v>
      </c>
    </row>
    <row r="55" spans="2:35" ht="15" customHeight="1" x14ac:dyDescent="0.25">
      <c r="B55" s="16">
        <f t="shared" si="10"/>
        <v>36</v>
      </c>
      <c r="C55" s="17" t="s">
        <v>106</v>
      </c>
      <c r="D55" s="18" t="s">
        <v>46</v>
      </c>
      <c r="E55" s="18" t="s">
        <v>76</v>
      </c>
      <c r="F55" s="18" t="s">
        <v>86</v>
      </c>
      <c r="G55" s="20">
        <v>25000</v>
      </c>
      <c r="H55" s="20">
        <v>5245.75</v>
      </c>
      <c r="I55" s="20"/>
      <c r="J55" s="20">
        <f t="shared" si="21"/>
        <v>717.5</v>
      </c>
      <c r="K55" s="20">
        <f t="shared" si="22"/>
        <v>1774.9999999999998</v>
      </c>
      <c r="L55" s="20">
        <f t="shared" si="23"/>
        <v>287.5</v>
      </c>
      <c r="M55" s="20">
        <f t="shared" si="24"/>
        <v>760</v>
      </c>
      <c r="N55" s="20">
        <f t="shared" si="25"/>
        <v>1772.5000000000002</v>
      </c>
      <c r="O55" s="20"/>
      <c r="P55" s="20">
        <f t="shared" si="26"/>
        <v>5312.5</v>
      </c>
      <c r="Q55" s="20"/>
      <c r="R55" s="20">
        <f t="shared" si="27"/>
        <v>6723.25</v>
      </c>
      <c r="S55" s="20">
        <f t="shared" si="28"/>
        <v>3835</v>
      </c>
      <c r="T55" s="21">
        <f t="shared" si="29"/>
        <v>18276.75</v>
      </c>
      <c r="U55" s="53">
        <f t="shared" si="20"/>
        <v>0</v>
      </c>
      <c r="V55" t="s">
        <v>46</v>
      </c>
      <c r="W55" t="s">
        <v>76</v>
      </c>
      <c r="X55" t="s">
        <v>336</v>
      </c>
      <c r="Y55" t="s">
        <v>221</v>
      </c>
      <c r="Z55">
        <v>5245.75</v>
      </c>
      <c r="AA55">
        <v>25000</v>
      </c>
      <c r="AB55">
        <v>25000</v>
      </c>
      <c r="AC55">
        <v>6723.25</v>
      </c>
      <c r="AD55">
        <v>18276.75</v>
      </c>
      <c r="AE55" t="s">
        <v>222</v>
      </c>
      <c r="AF55">
        <v>200011620623995</v>
      </c>
      <c r="AG55">
        <v>1775</v>
      </c>
      <c r="AH55">
        <v>287.5</v>
      </c>
      <c r="AI55">
        <v>1772.5</v>
      </c>
    </row>
    <row r="56" spans="2:35" ht="12.75" customHeight="1" x14ac:dyDescent="0.25">
      <c r="B56" s="16">
        <f t="shared" si="10"/>
        <v>37</v>
      </c>
      <c r="C56" s="17" t="s">
        <v>110</v>
      </c>
      <c r="D56" s="18" t="s">
        <v>26</v>
      </c>
      <c r="E56" s="18" t="s">
        <v>70</v>
      </c>
      <c r="F56" s="18" t="s">
        <v>85</v>
      </c>
      <c r="G56" s="20">
        <v>30000</v>
      </c>
      <c r="H56" s="20">
        <v>5161.0200000000004</v>
      </c>
      <c r="I56" s="20"/>
      <c r="J56" s="20">
        <f t="shared" si="21"/>
        <v>861</v>
      </c>
      <c r="K56" s="20">
        <f t="shared" si="22"/>
        <v>2130</v>
      </c>
      <c r="L56" s="20">
        <f t="shared" si="23"/>
        <v>345</v>
      </c>
      <c r="M56" s="20">
        <f t="shared" si="24"/>
        <v>912</v>
      </c>
      <c r="N56" s="20">
        <f t="shared" si="25"/>
        <v>2127</v>
      </c>
      <c r="O56" s="20"/>
      <c r="P56" s="20">
        <f t="shared" si="26"/>
        <v>6375</v>
      </c>
      <c r="Q56" s="20"/>
      <c r="R56" s="20">
        <f t="shared" si="27"/>
        <v>6934.02</v>
      </c>
      <c r="S56" s="20">
        <f t="shared" si="28"/>
        <v>4602</v>
      </c>
      <c r="T56" s="21">
        <f t="shared" si="29"/>
        <v>23065.98</v>
      </c>
      <c r="U56" s="53">
        <f t="shared" si="20"/>
        <v>0</v>
      </c>
      <c r="V56" t="s">
        <v>26</v>
      </c>
      <c r="W56" t="s">
        <v>270</v>
      </c>
      <c r="X56" t="s">
        <v>336</v>
      </c>
      <c r="Y56" t="s">
        <v>271</v>
      </c>
      <c r="Z56">
        <v>5161.0200000000004</v>
      </c>
      <c r="AA56">
        <v>30000</v>
      </c>
      <c r="AB56">
        <v>30000</v>
      </c>
      <c r="AC56">
        <v>6934.02</v>
      </c>
      <c r="AD56">
        <v>23065.98</v>
      </c>
      <c r="AE56" t="s">
        <v>229</v>
      </c>
      <c r="AF56">
        <v>200010810205944</v>
      </c>
      <c r="AG56">
        <v>2130</v>
      </c>
      <c r="AH56">
        <v>345</v>
      </c>
      <c r="AI56">
        <v>2127</v>
      </c>
    </row>
    <row r="57" spans="2:35" ht="12.75" customHeight="1" x14ac:dyDescent="0.25">
      <c r="B57" s="16">
        <f t="shared" si="10"/>
        <v>38</v>
      </c>
      <c r="C57" s="49" t="s">
        <v>110</v>
      </c>
      <c r="D57" s="18" t="s">
        <v>64</v>
      </c>
      <c r="E57" s="18" t="s">
        <v>71</v>
      </c>
      <c r="F57" s="18" t="s">
        <v>86</v>
      </c>
      <c r="G57" s="20">
        <v>10500</v>
      </c>
      <c r="H57" s="20">
        <v>1148.32</v>
      </c>
      <c r="I57" s="20"/>
      <c r="J57" s="20">
        <f t="shared" si="21"/>
        <v>301.35000000000002</v>
      </c>
      <c r="K57" s="20">
        <f t="shared" si="22"/>
        <v>745.49999999999989</v>
      </c>
      <c r="L57" s="20">
        <f t="shared" si="23"/>
        <v>120.75</v>
      </c>
      <c r="M57" s="20">
        <f t="shared" si="24"/>
        <v>319.2</v>
      </c>
      <c r="N57" s="20">
        <f t="shared" si="25"/>
        <v>744.45</v>
      </c>
      <c r="O57" s="20"/>
      <c r="P57" s="20">
        <f t="shared" si="26"/>
        <v>2231.25</v>
      </c>
      <c r="Q57" s="20"/>
      <c r="R57" s="20">
        <f t="shared" si="27"/>
        <v>1768.87</v>
      </c>
      <c r="S57" s="20">
        <f t="shared" si="28"/>
        <v>1610.6999999999998</v>
      </c>
      <c r="T57" s="21">
        <f t="shared" si="29"/>
        <v>8731.130000000001</v>
      </c>
      <c r="U57" s="53">
        <f t="shared" si="20"/>
        <v>0</v>
      </c>
      <c r="V57" t="s">
        <v>64</v>
      </c>
      <c r="W57" t="s">
        <v>71</v>
      </c>
      <c r="X57" t="s">
        <v>336</v>
      </c>
      <c r="Y57" t="s">
        <v>228</v>
      </c>
      <c r="Z57">
        <v>1148.32</v>
      </c>
      <c r="AA57">
        <v>10500</v>
      </c>
      <c r="AB57">
        <v>10500</v>
      </c>
      <c r="AC57">
        <v>1768.87</v>
      </c>
      <c r="AD57">
        <v>8731.1299999999992</v>
      </c>
      <c r="AE57" t="s">
        <v>229</v>
      </c>
      <c r="AF57">
        <v>200012480110631</v>
      </c>
      <c r="AG57">
        <v>745.5</v>
      </c>
      <c r="AH57">
        <v>120.75</v>
      </c>
      <c r="AI57">
        <v>744.45</v>
      </c>
    </row>
    <row r="58" spans="2:35" ht="15" x14ac:dyDescent="0.25">
      <c r="B58" s="16">
        <f t="shared" si="10"/>
        <v>39</v>
      </c>
      <c r="C58" s="50" t="s">
        <v>111</v>
      </c>
      <c r="D58" s="18" t="s">
        <v>28</v>
      </c>
      <c r="E58" s="18" t="s">
        <v>71</v>
      </c>
      <c r="F58" s="18" t="s">
        <v>86</v>
      </c>
      <c r="G58" s="20">
        <v>15000</v>
      </c>
      <c r="H58" s="20">
        <v>1148.32</v>
      </c>
      <c r="I58" s="20"/>
      <c r="J58" s="20">
        <f t="shared" si="21"/>
        <v>430.5</v>
      </c>
      <c r="K58" s="20">
        <f t="shared" si="22"/>
        <v>1065</v>
      </c>
      <c r="L58" s="20">
        <f t="shared" si="23"/>
        <v>172.5</v>
      </c>
      <c r="M58" s="20">
        <f t="shared" si="24"/>
        <v>456</v>
      </c>
      <c r="N58" s="20">
        <f t="shared" si="25"/>
        <v>1063.5</v>
      </c>
      <c r="O58" s="20"/>
      <c r="P58" s="20">
        <f t="shared" si="26"/>
        <v>3187.5</v>
      </c>
      <c r="Q58" s="20"/>
      <c r="R58" s="20">
        <f t="shared" si="27"/>
        <v>2034.82</v>
      </c>
      <c r="S58" s="20">
        <f t="shared" si="28"/>
        <v>2301</v>
      </c>
      <c r="T58" s="21">
        <f t="shared" si="29"/>
        <v>12965.18</v>
      </c>
      <c r="U58" s="53">
        <f t="shared" si="20"/>
        <v>0</v>
      </c>
      <c r="V58" t="s">
        <v>28</v>
      </c>
      <c r="W58" t="s">
        <v>71</v>
      </c>
      <c r="X58" t="s">
        <v>336</v>
      </c>
      <c r="Y58" t="s">
        <v>237</v>
      </c>
      <c r="Z58">
        <v>1148.32</v>
      </c>
      <c r="AA58">
        <v>15000</v>
      </c>
      <c r="AB58">
        <v>15000</v>
      </c>
      <c r="AC58">
        <v>2034.82</v>
      </c>
      <c r="AD58">
        <v>12965.18</v>
      </c>
      <c r="AE58" t="s">
        <v>238</v>
      </c>
      <c r="AF58">
        <v>200012440560016</v>
      </c>
      <c r="AG58">
        <v>1065</v>
      </c>
      <c r="AH58">
        <v>172.5</v>
      </c>
      <c r="AI58">
        <v>1063.5</v>
      </c>
    </row>
    <row r="59" spans="2:35" ht="15" customHeight="1" x14ac:dyDescent="0.25">
      <c r="B59" s="16">
        <f t="shared" si="10"/>
        <v>40</v>
      </c>
      <c r="C59" s="17" t="s">
        <v>112</v>
      </c>
      <c r="D59" s="18" t="s">
        <v>51</v>
      </c>
      <c r="E59" s="18" t="s">
        <v>75</v>
      </c>
      <c r="F59" s="18" t="s">
        <v>85</v>
      </c>
      <c r="G59" s="20">
        <v>10000</v>
      </c>
      <c r="H59" s="20">
        <v>1077.76</v>
      </c>
      <c r="I59" s="20"/>
      <c r="J59" s="20">
        <f t="shared" si="21"/>
        <v>287</v>
      </c>
      <c r="K59" s="20">
        <f t="shared" si="22"/>
        <v>709.99999999999989</v>
      </c>
      <c r="L59" s="20">
        <f t="shared" si="23"/>
        <v>115</v>
      </c>
      <c r="M59" s="20">
        <f t="shared" si="24"/>
        <v>304</v>
      </c>
      <c r="N59" s="20">
        <f t="shared" si="25"/>
        <v>709</v>
      </c>
      <c r="O59" s="20"/>
      <c r="P59" s="20">
        <f t="shared" si="26"/>
        <v>2125</v>
      </c>
      <c r="Q59" s="20"/>
      <c r="R59" s="20">
        <f t="shared" si="27"/>
        <v>1668.76</v>
      </c>
      <c r="S59" s="20">
        <f t="shared" si="28"/>
        <v>1534</v>
      </c>
      <c r="T59" s="21">
        <f t="shared" si="29"/>
        <v>8331.24</v>
      </c>
      <c r="U59" s="53">
        <f t="shared" si="20"/>
        <v>0</v>
      </c>
      <c r="V59" t="s">
        <v>51</v>
      </c>
      <c r="W59" t="s">
        <v>75</v>
      </c>
      <c r="X59" t="s">
        <v>336</v>
      </c>
      <c r="Y59" t="s">
        <v>273</v>
      </c>
      <c r="Z59">
        <v>1077.76</v>
      </c>
      <c r="AA59">
        <v>10000</v>
      </c>
      <c r="AB59">
        <v>10000</v>
      </c>
      <c r="AC59">
        <v>1668.76</v>
      </c>
      <c r="AD59">
        <v>8331.24</v>
      </c>
      <c r="AE59" t="s">
        <v>274</v>
      </c>
      <c r="AF59">
        <v>200010101322677</v>
      </c>
      <c r="AG59">
        <v>710</v>
      </c>
      <c r="AH59">
        <v>115</v>
      </c>
      <c r="AI59">
        <v>709</v>
      </c>
    </row>
    <row r="60" spans="2:35" ht="15" customHeight="1" x14ac:dyDescent="0.25">
      <c r="B60" s="16">
        <f t="shared" si="10"/>
        <v>41</v>
      </c>
      <c r="C60" s="17" t="s">
        <v>112</v>
      </c>
      <c r="D60" s="18" t="s">
        <v>151</v>
      </c>
      <c r="E60" s="18" t="s">
        <v>71</v>
      </c>
      <c r="F60" s="18" t="s">
        <v>86</v>
      </c>
      <c r="G60" s="20">
        <v>10500</v>
      </c>
      <c r="H60" s="20">
        <v>1148.32</v>
      </c>
      <c r="I60" s="20"/>
      <c r="J60" s="20">
        <f t="shared" si="21"/>
        <v>301.35000000000002</v>
      </c>
      <c r="K60" s="20">
        <f t="shared" si="22"/>
        <v>745.49999999999989</v>
      </c>
      <c r="L60" s="20">
        <f t="shared" si="23"/>
        <v>120.75</v>
      </c>
      <c r="M60" s="20">
        <f t="shared" si="24"/>
        <v>319.2</v>
      </c>
      <c r="N60" s="20">
        <f t="shared" si="25"/>
        <v>744.45</v>
      </c>
      <c r="O60" s="20"/>
      <c r="P60" s="20">
        <f t="shared" si="26"/>
        <v>2231.25</v>
      </c>
      <c r="Q60" s="20"/>
      <c r="R60" s="20">
        <f t="shared" si="27"/>
        <v>1768.87</v>
      </c>
      <c r="S60" s="20">
        <f t="shared" si="28"/>
        <v>1610.6999999999998</v>
      </c>
      <c r="T60" s="21">
        <f t="shared" si="29"/>
        <v>8731.130000000001</v>
      </c>
      <c r="U60" s="53">
        <f t="shared" si="20"/>
        <v>0</v>
      </c>
      <c r="V60" t="s">
        <v>151</v>
      </c>
      <c r="W60" t="s">
        <v>71</v>
      </c>
      <c r="X60" t="s">
        <v>336</v>
      </c>
      <c r="Y60" t="s">
        <v>264</v>
      </c>
      <c r="Z60">
        <v>1148.32</v>
      </c>
      <c r="AA60">
        <v>10500</v>
      </c>
      <c r="AB60">
        <v>10500</v>
      </c>
      <c r="AC60">
        <v>1768.87</v>
      </c>
      <c r="AD60">
        <v>8731.1299999999992</v>
      </c>
      <c r="AE60" t="s">
        <v>265</v>
      </c>
      <c r="AF60">
        <v>200012480126049</v>
      </c>
      <c r="AG60">
        <v>745.5</v>
      </c>
      <c r="AH60">
        <v>120.75</v>
      </c>
      <c r="AI60">
        <v>744.45</v>
      </c>
    </row>
    <row r="61" spans="2:35" ht="15" customHeight="1" x14ac:dyDescent="0.25">
      <c r="B61" s="16">
        <f t="shared" si="10"/>
        <v>42</v>
      </c>
      <c r="C61" s="17" t="s">
        <v>140</v>
      </c>
      <c r="D61" s="18" t="s">
        <v>129</v>
      </c>
      <c r="E61" s="18" t="s">
        <v>130</v>
      </c>
      <c r="F61" s="18" t="s">
        <v>85</v>
      </c>
      <c r="G61" s="20">
        <v>15000</v>
      </c>
      <c r="H61" s="20">
        <v>1148.32</v>
      </c>
      <c r="I61" s="20"/>
      <c r="J61" s="20">
        <f t="shared" si="21"/>
        <v>430.5</v>
      </c>
      <c r="K61" s="20">
        <f t="shared" si="22"/>
        <v>1065</v>
      </c>
      <c r="L61" s="20">
        <f t="shared" si="23"/>
        <v>172.5</v>
      </c>
      <c r="M61" s="20">
        <f t="shared" si="24"/>
        <v>456</v>
      </c>
      <c r="N61" s="20">
        <f t="shared" si="25"/>
        <v>1063.5</v>
      </c>
      <c r="O61" s="20"/>
      <c r="P61" s="20">
        <f t="shared" si="26"/>
        <v>3187.5</v>
      </c>
      <c r="Q61" s="20"/>
      <c r="R61" s="20">
        <f t="shared" si="27"/>
        <v>2034.82</v>
      </c>
      <c r="S61" s="20">
        <f t="shared" si="28"/>
        <v>2301</v>
      </c>
      <c r="T61" s="21">
        <f t="shared" si="29"/>
        <v>12965.18</v>
      </c>
      <c r="U61" s="53">
        <f t="shared" si="20"/>
        <v>0</v>
      </c>
      <c r="V61" t="s">
        <v>129</v>
      </c>
      <c r="W61" t="s">
        <v>130</v>
      </c>
      <c r="X61" t="s">
        <v>336</v>
      </c>
      <c r="Y61" t="s">
        <v>296</v>
      </c>
      <c r="Z61">
        <v>1148.32</v>
      </c>
      <c r="AA61">
        <v>15000</v>
      </c>
      <c r="AB61">
        <v>15000</v>
      </c>
      <c r="AC61">
        <v>2034.82</v>
      </c>
      <c r="AD61">
        <v>12965.18</v>
      </c>
      <c r="AE61" t="s">
        <v>168</v>
      </c>
      <c r="AF61">
        <v>200013300147031</v>
      </c>
      <c r="AG61">
        <v>1065</v>
      </c>
      <c r="AH61">
        <v>172.5</v>
      </c>
      <c r="AI61">
        <v>1063.5</v>
      </c>
    </row>
    <row r="62" spans="2:35" ht="15" customHeight="1" x14ac:dyDescent="0.2">
      <c r="B62" s="37"/>
      <c r="C62" s="35" t="s">
        <v>90</v>
      </c>
      <c r="D62" s="37"/>
      <c r="E62" s="37"/>
      <c r="F62" s="38"/>
      <c r="G62" s="40"/>
      <c r="H62" s="40"/>
      <c r="I62" s="40"/>
      <c r="J62" s="40"/>
      <c r="K62" s="40"/>
      <c r="L62" s="41"/>
      <c r="M62" s="40"/>
      <c r="N62" s="40"/>
      <c r="O62" s="41"/>
      <c r="P62" s="41"/>
      <c r="Q62" s="41"/>
      <c r="R62" s="41"/>
      <c r="S62" s="41"/>
      <c r="T62" s="42"/>
      <c r="U62" s="53">
        <f t="shared" si="20"/>
        <v>0</v>
      </c>
    </row>
    <row r="63" spans="2:35" ht="15" customHeight="1" x14ac:dyDescent="0.25">
      <c r="B63" s="16">
        <v>43</v>
      </c>
      <c r="C63" s="17" t="s">
        <v>108</v>
      </c>
      <c r="D63" s="18" t="s">
        <v>41</v>
      </c>
      <c r="E63" s="18" t="s">
        <v>118</v>
      </c>
      <c r="F63" s="18" t="s">
        <v>85</v>
      </c>
      <c r="G63" s="20">
        <v>10000</v>
      </c>
      <c r="H63" s="20">
        <v>2352.3200000000002</v>
      </c>
      <c r="I63" s="20"/>
      <c r="J63" s="20">
        <f>+G63*2.87%</f>
        <v>287</v>
      </c>
      <c r="K63" s="20">
        <f>G63*7.1%</f>
        <v>709.99999999999989</v>
      </c>
      <c r="L63" s="20">
        <f>G63*1.15%</f>
        <v>115</v>
      </c>
      <c r="M63" s="20">
        <f>+G63*3.04%</f>
        <v>304</v>
      </c>
      <c r="N63" s="20">
        <f>G63*7.09%</f>
        <v>709</v>
      </c>
      <c r="O63" s="20"/>
      <c r="P63" s="20">
        <f>J63+K63+L63+M63+N63</f>
        <v>2125</v>
      </c>
      <c r="Q63" s="20"/>
      <c r="R63" s="20">
        <f>+J63+M63+O63+Q63+H63</f>
        <v>2943.32</v>
      </c>
      <c r="S63" s="20">
        <f>+N63+L63+K63</f>
        <v>1534</v>
      </c>
      <c r="T63" s="21">
        <f>+G63-R63</f>
        <v>7056.68</v>
      </c>
      <c r="U63" s="53">
        <f t="shared" si="20"/>
        <v>0</v>
      </c>
      <c r="V63" t="s">
        <v>41</v>
      </c>
      <c r="W63" t="s">
        <v>350</v>
      </c>
      <c r="X63" t="s">
        <v>351</v>
      </c>
      <c r="Y63" t="s">
        <v>361</v>
      </c>
      <c r="Z63">
        <v>2352.3200000000002</v>
      </c>
      <c r="AA63">
        <v>10000</v>
      </c>
      <c r="AB63">
        <v>10000</v>
      </c>
      <c r="AC63">
        <v>2943.32</v>
      </c>
      <c r="AD63">
        <v>7056.68</v>
      </c>
      <c r="AE63" t="s">
        <v>362</v>
      </c>
      <c r="AF63">
        <v>200012100407962</v>
      </c>
      <c r="AG63">
        <v>710</v>
      </c>
      <c r="AH63">
        <v>115</v>
      </c>
      <c r="AI63">
        <v>709</v>
      </c>
    </row>
    <row r="64" spans="2:35" ht="15" x14ac:dyDescent="0.25">
      <c r="B64" s="16">
        <f t="shared" si="10"/>
        <v>44</v>
      </c>
      <c r="C64" s="17" t="s">
        <v>108</v>
      </c>
      <c r="D64" s="18" t="s">
        <v>58</v>
      </c>
      <c r="E64" s="18" t="s">
        <v>118</v>
      </c>
      <c r="F64" s="18" t="s">
        <v>85</v>
      </c>
      <c r="G64" s="20">
        <v>10000</v>
      </c>
      <c r="H64" s="20">
        <v>2352.3200000000002</v>
      </c>
      <c r="I64" s="20"/>
      <c r="J64" s="20">
        <f>+G64*2.87%</f>
        <v>287</v>
      </c>
      <c r="K64" s="20">
        <f>G64*7.1%</f>
        <v>709.99999999999989</v>
      </c>
      <c r="L64" s="20">
        <f>G64*1.15%</f>
        <v>115</v>
      </c>
      <c r="M64" s="20">
        <f>+G64*3.04%</f>
        <v>304</v>
      </c>
      <c r="N64" s="20">
        <f>G64*7.09%</f>
        <v>709</v>
      </c>
      <c r="O64" s="20"/>
      <c r="P64" s="20">
        <f>J64+K64+L64+M64+N64</f>
        <v>2125</v>
      </c>
      <c r="Q64" s="20"/>
      <c r="R64" s="20">
        <f>+J64+M64+O64+Q64+H64</f>
        <v>2943.32</v>
      </c>
      <c r="S64" s="20">
        <f>+N64+L64+K64</f>
        <v>1534</v>
      </c>
      <c r="T64" s="21">
        <f>+G64-R64</f>
        <v>7056.68</v>
      </c>
      <c r="U64" s="53">
        <f t="shared" si="20"/>
        <v>0</v>
      </c>
      <c r="V64" t="s">
        <v>58</v>
      </c>
      <c r="W64" t="s">
        <v>350</v>
      </c>
      <c r="X64" t="s">
        <v>351</v>
      </c>
      <c r="Y64" t="s">
        <v>370</v>
      </c>
      <c r="Z64">
        <v>2352.3200000000002</v>
      </c>
      <c r="AA64">
        <v>10000</v>
      </c>
      <c r="AB64">
        <v>10000</v>
      </c>
      <c r="AC64">
        <v>2943.32</v>
      </c>
      <c r="AD64">
        <v>7056.68</v>
      </c>
      <c r="AE64" t="s">
        <v>362</v>
      </c>
      <c r="AF64">
        <v>200012401793976</v>
      </c>
      <c r="AG64">
        <v>710</v>
      </c>
      <c r="AH64">
        <v>115</v>
      </c>
      <c r="AI64">
        <v>709</v>
      </c>
    </row>
    <row r="65" spans="2:35" ht="15" customHeight="1" x14ac:dyDescent="0.25">
      <c r="B65" s="16">
        <f t="shared" si="10"/>
        <v>45</v>
      </c>
      <c r="C65" s="17" t="s">
        <v>110</v>
      </c>
      <c r="D65" s="18" t="s">
        <v>53</v>
      </c>
      <c r="E65" s="18" t="s">
        <v>71</v>
      </c>
      <c r="F65" s="18" t="s">
        <v>86</v>
      </c>
      <c r="G65" s="20">
        <v>45000</v>
      </c>
      <c r="H65" s="20">
        <v>6309.35</v>
      </c>
      <c r="I65" s="20"/>
      <c r="J65" s="20">
        <f>+G65*2.87%</f>
        <v>1291.5</v>
      </c>
      <c r="K65" s="20">
        <f>G65*7.1%</f>
        <v>3194.9999999999995</v>
      </c>
      <c r="L65" s="20">
        <f>G65*1.15%</f>
        <v>517.5</v>
      </c>
      <c r="M65" s="20">
        <f>+G65*3.04%</f>
        <v>1368</v>
      </c>
      <c r="N65" s="20">
        <f>G65*7.09%</f>
        <v>3190.5</v>
      </c>
      <c r="O65" s="20"/>
      <c r="P65" s="20">
        <f>J65+K65+L65+M65+N65</f>
        <v>9562.5</v>
      </c>
      <c r="Q65" s="20"/>
      <c r="R65" s="20">
        <f>+J65+M65+O65+Q65+H65</f>
        <v>8968.85</v>
      </c>
      <c r="S65" s="20">
        <f>+N65+L65+K65</f>
        <v>6903</v>
      </c>
      <c r="T65" s="21">
        <f>+G65-R65</f>
        <v>36031.15</v>
      </c>
      <c r="U65" s="53">
        <f t="shared" si="20"/>
        <v>0</v>
      </c>
      <c r="V65" t="s">
        <v>53</v>
      </c>
      <c r="W65" t="s">
        <v>71</v>
      </c>
      <c r="X65" t="s">
        <v>336</v>
      </c>
      <c r="Y65" t="s">
        <v>218</v>
      </c>
      <c r="Z65">
        <v>6309.35</v>
      </c>
      <c r="AA65">
        <v>45000</v>
      </c>
      <c r="AB65">
        <v>45000</v>
      </c>
      <c r="AC65">
        <v>8968.85</v>
      </c>
      <c r="AD65">
        <v>36031.15</v>
      </c>
      <c r="AE65" t="s">
        <v>219</v>
      </c>
      <c r="AF65">
        <v>200019601527844</v>
      </c>
      <c r="AG65">
        <v>3195</v>
      </c>
      <c r="AH65">
        <v>517.5</v>
      </c>
      <c r="AI65">
        <v>3190.5</v>
      </c>
    </row>
    <row r="66" spans="2:35" ht="15" customHeight="1" x14ac:dyDescent="0.2">
      <c r="B66" s="37"/>
      <c r="C66" s="51" t="s">
        <v>91</v>
      </c>
      <c r="D66" s="37"/>
      <c r="E66" s="37"/>
      <c r="F66" s="38"/>
      <c r="G66" s="40"/>
      <c r="H66" s="40"/>
      <c r="I66" s="40"/>
      <c r="J66" s="40"/>
      <c r="K66" s="40"/>
      <c r="L66" s="41"/>
      <c r="M66" s="40"/>
      <c r="N66" s="40"/>
      <c r="O66" s="41"/>
      <c r="P66" s="41"/>
      <c r="Q66" s="41"/>
      <c r="R66" s="41"/>
      <c r="S66" s="41"/>
      <c r="T66" s="42"/>
      <c r="U66" s="53">
        <f t="shared" si="20"/>
        <v>0</v>
      </c>
    </row>
    <row r="67" spans="2:35" ht="15" x14ac:dyDescent="0.25">
      <c r="B67" s="16">
        <v>46</v>
      </c>
      <c r="C67" s="50" t="s">
        <v>108</v>
      </c>
      <c r="D67" s="18" t="s">
        <v>36</v>
      </c>
      <c r="E67" s="18" t="s">
        <v>118</v>
      </c>
      <c r="F67" s="18" t="s">
        <v>86</v>
      </c>
      <c r="G67" s="20">
        <v>10000</v>
      </c>
      <c r="H67" s="20">
        <v>2352.3200000000002</v>
      </c>
      <c r="I67" s="20"/>
      <c r="J67" s="20">
        <f t="shared" ref="J67:J75" si="30">+G67*2.87%</f>
        <v>287</v>
      </c>
      <c r="K67" s="20">
        <f t="shared" ref="K67:K75" si="31">G67*7.1%</f>
        <v>709.99999999999989</v>
      </c>
      <c r="L67" s="20">
        <f t="shared" ref="L67:L75" si="32">G67*1.15%</f>
        <v>115</v>
      </c>
      <c r="M67" s="20">
        <f t="shared" ref="M67:M75" si="33">+G67*3.04%</f>
        <v>304</v>
      </c>
      <c r="N67" s="20">
        <f t="shared" ref="N67:N75" si="34">G67*7.09%</f>
        <v>709</v>
      </c>
      <c r="O67" s="20"/>
      <c r="P67" s="20">
        <f t="shared" ref="P67:P75" si="35">J67+K67+L67+M67+N67</f>
        <v>2125</v>
      </c>
      <c r="Q67" s="20"/>
      <c r="R67" s="20">
        <f t="shared" ref="R67:R75" si="36">+J67+M67+O67+Q67+H67</f>
        <v>2943.32</v>
      </c>
      <c r="S67" s="20">
        <f t="shared" ref="S67:S75" si="37">+N67+L67+K67</f>
        <v>1534</v>
      </c>
      <c r="T67" s="21">
        <f t="shared" ref="T67:T75" si="38">+G67-R67</f>
        <v>7056.68</v>
      </c>
      <c r="U67" s="53">
        <f t="shared" si="20"/>
        <v>0</v>
      </c>
      <c r="V67" t="s">
        <v>36</v>
      </c>
      <c r="W67" t="s">
        <v>350</v>
      </c>
      <c r="X67" t="s">
        <v>351</v>
      </c>
      <c r="Y67" t="s">
        <v>358</v>
      </c>
      <c r="Z67">
        <v>2352.3200000000002</v>
      </c>
      <c r="AA67">
        <v>10000</v>
      </c>
      <c r="AB67">
        <v>10000</v>
      </c>
      <c r="AC67">
        <v>2943.32</v>
      </c>
      <c r="AD67">
        <v>7056.68</v>
      </c>
      <c r="AE67" t="s">
        <v>359</v>
      </c>
      <c r="AF67">
        <v>200012510084000</v>
      </c>
      <c r="AG67">
        <v>710</v>
      </c>
      <c r="AH67">
        <v>115</v>
      </c>
      <c r="AI67">
        <v>709</v>
      </c>
    </row>
    <row r="68" spans="2:35" ht="15" x14ac:dyDescent="0.25">
      <c r="B68" s="16">
        <f t="shared" si="10"/>
        <v>47</v>
      </c>
      <c r="C68" s="49" t="s">
        <v>108</v>
      </c>
      <c r="D68" s="18" t="s">
        <v>61</v>
      </c>
      <c r="E68" s="18" t="s">
        <v>118</v>
      </c>
      <c r="F68" s="18" t="s">
        <v>85</v>
      </c>
      <c r="G68" s="20">
        <v>10000</v>
      </c>
      <c r="H68" s="20">
        <v>2352.33</v>
      </c>
      <c r="I68" s="20"/>
      <c r="J68" s="20">
        <f t="shared" si="30"/>
        <v>287</v>
      </c>
      <c r="K68" s="20">
        <f t="shared" si="31"/>
        <v>709.99999999999989</v>
      </c>
      <c r="L68" s="20">
        <f t="shared" si="32"/>
        <v>115</v>
      </c>
      <c r="M68" s="20">
        <f t="shared" si="33"/>
        <v>304</v>
      </c>
      <c r="N68" s="20">
        <f t="shared" si="34"/>
        <v>709</v>
      </c>
      <c r="O68" s="20"/>
      <c r="P68" s="20">
        <f t="shared" si="35"/>
        <v>2125</v>
      </c>
      <c r="Q68" s="20"/>
      <c r="R68" s="20">
        <f t="shared" si="36"/>
        <v>2943.33</v>
      </c>
      <c r="S68" s="20">
        <f t="shared" si="37"/>
        <v>1534</v>
      </c>
      <c r="T68" s="21">
        <f t="shared" si="38"/>
        <v>7056.67</v>
      </c>
      <c r="U68" s="53">
        <f t="shared" si="20"/>
        <v>0</v>
      </c>
      <c r="V68" t="s">
        <v>61</v>
      </c>
      <c r="W68" t="s">
        <v>350</v>
      </c>
      <c r="X68" t="s">
        <v>351</v>
      </c>
      <c r="Y68" t="s">
        <v>372</v>
      </c>
      <c r="Z68">
        <v>2352.33</v>
      </c>
      <c r="AA68">
        <v>10000</v>
      </c>
      <c r="AB68">
        <v>10000</v>
      </c>
      <c r="AC68">
        <v>2943.33</v>
      </c>
      <c r="AD68">
        <v>7056.67</v>
      </c>
      <c r="AE68" t="s">
        <v>359</v>
      </c>
      <c r="AF68">
        <v>200011700327042</v>
      </c>
      <c r="AG68">
        <v>710</v>
      </c>
      <c r="AH68">
        <v>115</v>
      </c>
      <c r="AI68">
        <v>709</v>
      </c>
    </row>
    <row r="69" spans="2:35" ht="15" x14ac:dyDescent="0.25">
      <c r="B69" s="16">
        <f t="shared" si="10"/>
        <v>48</v>
      </c>
      <c r="C69" s="49" t="s">
        <v>114</v>
      </c>
      <c r="D69" s="18" t="s">
        <v>27</v>
      </c>
      <c r="E69" s="18" t="s">
        <v>117</v>
      </c>
      <c r="F69" s="18" t="s">
        <v>86</v>
      </c>
      <c r="G69" s="20">
        <v>70000</v>
      </c>
      <c r="H69" s="20">
        <v>16488.47</v>
      </c>
      <c r="I69" s="20"/>
      <c r="J69" s="20">
        <f t="shared" si="30"/>
        <v>2009</v>
      </c>
      <c r="K69" s="20">
        <f t="shared" si="31"/>
        <v>4970</v>
      </c>
      <c r="L69" s="20">
        <f t="shared" si="32"/>
        <v>805</v>
      </c>
      <c r="M69" s="20">
        <f t="shared" si="33"/>
        <v>2128</v>
      </c>
      <c r="N69" s="20">
        <f t="shared" si="34"/>
        <v>4963</v>
      </c>
      <c r="O69" s="20"/>
      <c r="P69" s="20">
        <f t="shared" si="35"/>
        <v>14875</v>
      </c>
      <c r="Q69" s="20"/>
      <c r="R69" s="20">
        <f t="shared" si="36"/>
        <v>20625.47</v>
      </c>
      <c r="S69" s="20">
        <f t="shared" si="37"/>
        <v>10738</v>
      </c>
      <c r="T69" s="21">
        <f t="shared" si="38"/>
        <v>49374.53</v>
      </c>
      <c r="U69" s="53">
        <f t="shared" si="20"/>
        <v>0</v>
      </c>
      <c r="V69" t="s">
        <v>27</v>
      </c>
      <c r="W69" t="s">
        <v>350</v>
      </c>
      <c r="X69" t="s">
        <v>351</v>
      </c>
      <c r="Y69" t="s">
        <v>352</v>
      </c>
      <c r="Z69">
        <v>16488.47</v>
      </c>
      <c r="AA69">
        <v>70000</v>
      </c>
      <c r="AB69">
        <v>70000</v>
      </c>
      <c r="AC69">
        <v>20625.47</v>
      </c>
      <c r="AD69">
        <v>49374.53</v>
      </c>
      <c r="AE69" t="s">
        <v>353</v>
      </c>
      <c r="AF69">
        <v>200012510084437</v>
      </c>
      <c r="AG69">
        <v>4970</v>
      </c>
      <c r="AH69">
        <v>748.08</v>
      </c>
      <c r="AI69">
        <v>4963</v>
      </c>
    </row>
    <row r="70" spans="2:35" ht="12.75" customHeight="1" x14ac:dyDescent="0.25">
      <c r="B70" s="16">
        <f t="shared" si="10"/>
        <v>49</v>
      </c>
      <c r="C70" s="17" t="s">
        <v>114</v>
      </c>
      <c r="D70" s="18" t="s">
        <v>39</v>
      </c>
      <c r="E70" s="18" t="s">
        <v>118</v>
      </c>
      <c r="F70" s="18" t="s">
        <v>86</v>
      </c>
      <c r="G70" s="20">
        <v>10000</v>
      </c>
      <c r="H70" s="20">
        <v>2352.33</v>
      </c>
      <c r="I70" s="20"/>
      <c r="J70" s="20">
        <f t="shared" si="30"/>
        <v>287</v>
      </c>
      <c r="K70" s="20">
        <f t="shared" si="31"/>
        <v>709.99999999999989</v>
      </c>
      <c r="L70" s="20">
        <f t="shared" si="32"/>
        <v>115</v>
      </c>
      <c r="M70" s="20">
        <f t="shared" si="33"/>
        <v>304</v>
      </c>
      <c r="N70" s="20">
        <f t="shared" si="34"/>
        <v>709</v>
      </c>
      <c r="O70" s="20"/>
      <c r="P70" s="20">
        <f t="shared" si="35"/>
        <v>2125</v>
      </c>
      <c r="Q70" s="20"/>
      <c r="R70" s="20">
        <f t="shared" si="36"/>
        <v>2943.33</v>
      </c>
      <c r="S70" s="20">
        <f t="shared" si="37"/>
        <v>1534</v>
      </c>
      <c r="T70" s="21">
        <f t="shared" si="38"/>
        <v>7056.67</v>
      </c>
      <c r="U70" s="53">
        <f t="shared" si="20"/>
        <v>0</v>
      </c>
      <c r="V70" t="s">
        <v>39</v>
      </c>
      <c r="W70" t="s">
        <v>350</v>
      </c>
      <c r="X70" t="s">
        <v>351</v>
      </c>
      <c r="Y70" t="s">
        <v>360</v>
      </c>
      <c r="Z70">
        <v>2352.33</v>
      </c>
      <c r="AA70">
        <v>10000</v>
      </c>
      <c r="AB70">
        <v>10000</v>
      </c>
      <c r="AC70">
        <v>2943.33</v>
      </c>
      <c r="AD70">
        <v>7056.67</v>
      </c>
      <c r="AE70" t="s">
        <v>353</v>
      </c>
      <c r="AF70">
        <v>200012510084660</v>
      </c>
      <c r="AG70">
        <v>710</v>
      </c>
      <c r="AH70">
        <v>115</v>
      </c>
      <c r="AI70">
        <v>709</v>
      </c>
    </row>
    <row r="71" spans="2:35" ht="15" customHeight="1" x14ac:dyDescent="0.25">
      <c r="B71" s="16">
        <f t="shared" si="10"/>
        <v>50</v>
      </c>
      <c r="C71" s="17" t="s">
        <v>114</v>
      </c>
      <c r="D71" s="18" t="s">
        <v>43</v>
      </c>
      <c r="E71" s="18" t="s">
        <v>118</v>
      </c>
      <c r="F71" s="18" t="s">
        <v>86</v>
      </c>
      <c r="G71" s="20">
        <v>5373.12</v>
      </c>
      <c r="H71" s="20">
        <v>1263.96</v>
      </c>
      <c r="I71" s="20"/>
      <c r="J71" s="20">
        <f t="shared" si="30"/>
        <v>154.20854399999999</v>
      </c>
      <c r="K71" s="20">
        <f t="shared" si="31"/>
        <v>381.49151999999998</v>
      </c>
      <c r="L71" s="20">
        <f t="shared" si="32"/>
        <v>61.790879999999994</v>
      </c>
      <c r="M71" s="20">
        <f t="shared" si="33"/>
        <v>163.342848</v>
      </c>
      <c r="N71" s="20">
        <f t="shared" si="34"/>
        <v>380.95420799999999</v>
      </c>
      <c r="O71" s="20"/>
      <c r="P71" s="20">
        <f t="shared" si="35"/>
        <v>1141.788</v>
      </c>
      <c r="Q71" s="20"/>
      <c r="R71" s="20">
        <f t="shared" si="36"/>
        <v>1581.5113919999999</v>
      </c>
      <c r="S71" s="20">
        <f t="shared" si="37"/>
        <v>824.23660799999993</v>
      </c>
      <c r="T71" s="21">
        <f t="shared" si="38"/>
        <v>3791.608608</v>
      </c>
      <c r="U71" s="53">
        <f t="shared" si="20"/>
        <v>-1.3920000001235167E-3</v>
      </c>
      <c r="V71" t="s">
        <v>43</v>
      </c>
      <c r="W71" t="s">
        <v>350</v>
      </c>
      <c r="X71" t="s">
        <v>351</v>
      </c>
      <c r="Y71" t="s">
        <v>363</v>
      </c>
      <c r="Z71">
        <v>1263.96</v>
      </c>
      <c r="AA71">
        <v>5373.12</v>
      </c>
      <c r="AB71">
        <v>5373.12</v>
      </c>
      <c r="AC71">
        <v>1581.51</v>
      </c>
      <c r="AD71">
        <v>3791.61</v>
      </c>
      <c r="AE71" t="s">
        <v>353</v>
      </c>
      <c r="AF71">
        <v>200010500693491</v>
      </c>
      <c r="AG71">
        <v>381.49</v>
      </c>
      <c r="AH71">
        <v>61.79</v>
      </c>
      <c r="AI71">
        <v>380.95</v>
      </c>
    </row>
    <row r="72" spans="2:35" ht="15" customHeight="1" x14ac:dyDescent="0.25">
      <c r="B72" s="16">
        <f t="shared" si="10"/>
        <v>51</v>
      </c>
      <c r="C72" s="50" t="s">
        <v>114</v>
      </c>
      <c r="D72" s="18" t="s">
        <v>62</v>
      </c>
      <c r="E72" s="18" t="s">
        <v>118</v>
      </c>
      <c r="F72" s="18" t="s">
        <v>86</v>
      </c>
      <c r="G72" s="20">
        <v>1480.39</v>
      </c>
      <c r="H72" s="20">
        <v>348.23</v>
      </c>
      <c r="I72" s="20"/>
      <c r="J72" s="20">
        <f t="shared" si="30"/>
        <v>42.487193000000005</v>
      </c>
      <c r="K72" s="20">
        <f t="shared" si="31"/>
        <v>105.10768999999999</v>
      </c>
      <c r="L72" s="20">
        <f t="shared" si="32"/>
        <v>17.024485000000002</v>
      </c>
      <c r="M72" s="20">
        <f t="shared" si="33"/>
        <v>45.003856000000006</v>
      </c>
      <c r="N72" s="20">
        <f t="shared" si="34"/>
        <v>104.95965100000001</v>
      </c>
      <c r="O72" s="20"/>
      <c r="P72" s="20">
        <f t="shared" si="35"/>
        <v>314.582875</v>
      </c>
      <c r="Q72" s="20"/>
      <c r="R72" s="20">
        <f t="shared" si="36"/>
        <v>435.72104899999999</v>
      </c>
      <c r="S72" s="20">
        <f t="shared" si="37"/>
        <v>227.091826</v>
      </c>
      <c r="T72" s="21">
        <f t="shared" si="38"/>
        <v>1044.6689510000001</v>
      </c>
      <c r="U72" s="53">
        <f t="shared" si="20"/>
        <v>-1.0489999999663269E-3</v>
      </c>
      <c r="V72" t="s">
        <v>62</v>
      </c>
      <c r="W72" t="s">
        <v>350</v>
      </c>
      <c r="X72" t="s">
        <v>351</v>
      </c>
      <c r="Y72" t="s">
        <v>373</v>
      </c>
      <c r="Z72">
        <v>348.23</v>
      </c>
      <c r="AA72">
        <v>1480.39</v>
      </c>
      <c r="AB72">
        <v>1480.39</v>
      </c>
      <c r="AC72">
        <v>435.72</v>
      </c>
      <c r="AD72">
        <v>1044.67</v>
      </c>
      <c r="AE72" t="s">
        <v>353</v>
      </c>
      <c r="AF72">
        <v>200012510084505</v>
      </c>
      <c r="AG72">
        <v>105.11</v>
      </c>
      <c r="AH72">
        <v>17.02</v>
      </c>
      <c r="AI72">
        <v>104.96</v>
      </c>
    </row>
    <row r="73" spans="2:35" ht="15" x14ac:dyDescent="0.25">
      <c r="B73" s="16">
        <f t="shared" si="10"/>
        <v>52</v>
      </c>
      <c r="C73" s="17" t="s">
        <v>141</v>
      </c>
      <c r="D73" s="18" t="s">
        <v>120</v>
      </c>
      <c r="E73" s="18" t="s">
        <v>83</v>
      </c>
      <c r="F73" s="18" t="s">
        <v>85</v>
      </c>
      <c r="G73" s="20">
        <v>15000</v>
      </c>
      <c r="H73" s="20">
        <v>2822.68</v>
      </c>
      <c r="I73" s="20"/>
      <c r="J73" s="20">
        <f t="shared" si="30"/>
        <v>430.5</v>
      </c>
      <c r="K73" s="20">
        <f t="shared" si="31"/>
        <v>1065</v>
      </c>
      <c r="L73" s="20">
        <f t="shared" si="32"/>
        <v>172.5</v>
      </c>
      <c r="M73" s="20">
        <f t="shared" si="33"/>
        <v>456</v>
      </c>
      <c r="N73" s="20">
        <f t="shared" si="34"/>
        <v>1063.5</v>
      </c>
      <c r="O73" s="20"/>
      <c r="P73" s="20">
        <f t="shared" si="35"/>
        <v>3187.5</v>
      </c>
      <c r="Q73" s="20"/>
      <c r="R73" s="20">
        <f t="shared" si="36"/>
        <v>3709.18</v>
      </c>
      <c r="S73" s="20">
        <f t="shared" si="37"/>
        <v>2301</v>
      </c>
      <c r="T73" s="21">
        <f t="shared" si="38"/>
        <v>11290.82</v>
      </c>
      <c r="U73" s="53">
        <f t="shared" si="20"/>
        <v>0</v>
      </c>
      <c r="V73" t="s">
        <v>120</v>
      </c>
      <c r="W73" t="s">
        <v>83</v>
      </c>
      <c r="X73" t="s">
        <v>336</v>
      </c>
      <c r="Y73" t="s">
        <v>207</v>
      </c>
      <c r="Z73">
        <v>2822.68</v>
      </c>
      <c r="AA73">
        <v>15000</v>
      </c>
      <c r="AB73">
        <v>15000</v>
      </c>
      <c r="AC73">
        <v>3709.18</v>
      </c>
      <c r="AD73">
        <v>11290.82</v>
      </c>
      <c r="AE73" t="s">
        <v>208</v>
      </c>
      <c r="AF73">
        <v>200010130710950</v>
      </c>
      <c r="AG73">
        <v>1065</v>
      </c>
      <c r="AH73">
        <v>172.5</v>
      </c>
      <c r="AI73">
        <v>1063.5</v>
      </c>
    </row>
    <row r="74" spans="2:35" ht="15" customHeight="1" x14ac:dyDescent="0.25">
      <c r="B74" s="16">
        <f t="shared" si="10"/>
        <v>53</v>
      </c>
      <c r="C74" s="17" t="s">
        <v>110</v>
      </c>
      <c r="D74" s="18" t="s">
        <v>150</v>
      </c>
      <c r="E74" s="18" t="s">
        <v>71</v>
      </c>
      <c r="F74" s="18" t="s">
        <v>86</v>
      </c>
      <c r="G74" s="20">
        <v>11294.45</v>
      </c>
      <c r="H74" s="20">
        <v>668.71</v>
      </c>
      <c r="I74" s="20"/>
      <c r="J74" s="20">
        <f t="shared" si="30"/>
        <v>324.15071499999999</v>
      </c>
      <c r="K74" s="20">
        <f t="shared" si="31"/>
        <v>801.90594999999996</v>
      </c>
      <c r="L74" s="20">
        <f t="shared" si="32"/>
        <v>129.88617500000001</v>
      </c>
      <c r="M74" s="20">
        <f t="shared" si="33"/>
        <v>343.35128000000003</v>
      </c>
      <c r="N74" s="20">
        <f t="shared" si="34"/>
        <v>800.77650500000016</v>
      </c>
      <c r="O74" s="20"/>
      <c r="P74" s="20">
        <f t="shared" si="35"/>
        <v>2400.0706250000003</v>
      </c>
      <c r="Q74" s="20"/>
      <c r="R74" s="20">
        <f t="shared" si="36"/>
        <v>1336.2119950000001</v>
      </c>
      <c r="S74" s="20">
        <f t="shared" si="37"/>
        <v>1732.5686300000002</v>
      </c>
      <c r="T74" s="21">
        <f t="shared" si="38"/>
        <v>9958.2380050000011</v>
      </c>
      <c r="U74" s="53">
        <f t="shared" si="20"/>
        <v>-1.9949999987147748E-3</v>
      </c>
      <c r="V74" t="s">
        <v>150</v>
      </c>
      <c r="W74" t="s">
        <v>71</v>
      </c>
      <c r="X74" t="s">
        <v>336</v>
      </c>
      <c r="Y74" t="s">
        <v>185</v>
      </c>
      <c r="Z74">
        <v>668.71</v>
      </c>
      <c r="AA74">
        <v>11294.45</v>
      </c>
      <c r="AB74">
        <v>11294.45</v>
      </c>
      <c r="AC74">
        <v>1336.21</v>
      </c>
      <c r="AD74">
        <v>9958.24</v>
      </c>
      <c r="AE74" t="s">
        <v>186</v>
      </c>
      <c r="AF74">
        <v>200018500004750</v>
      </c>
      <c r="AG74">
        <v>801.91</v>
      </c>
      <c r="AH74">
        <v>129.88999999999999</v>
      </c>
      <c r="AI74">
        <v>800.78</v>
      </c>
    </row>
    <row r="75" spans="2:35" ht="15" customHeight="1" x14ac:dyDescent="0.25">
      <c r="B75" s="16">
        <f t="shared" si="10"/>
        <v>54</v>
      </c>
      <c r="C75" s="49" t="s">
        <v>342</v>
      </c>
      <c r="D75" s="18" t="s">
        <v>340</v>
      </c>
      <c r="E75" s="18" t="s">
        <v>75</v>
      </c>
      <c r="F75" s="18" t="s">
        <v>86</v>
      </c>
      <c r="G75" s="19">
        <v>10500</v>
      </c>
      <c r="H75" s="20">
        <v>908.73</v>
      </c>
      <c r="I75" s="20"/>
      <c r="J75" s="20">
        <f t="shared" si="30"/>
        <v>301.35000000000002</v>
      </c>
      <c r="K75" s="20">
        <f t="shared" si="31"/>
        <v>745.49999999999989</v>
      </c>
      <c r="L75" s="20">
        <f t="shared" si="32"/>
        <v>120.75</v>
      </c>
      <c r="M75" s="20">
        <f t="shared" si="33"/>
        <v>319.2</v>
      </c>
      <c r="N75" s="20">
        <f t="shared" si="34"/>
        <v>744.45</v>
      </c>
      <c r="O75" s="20"/>
      <c r="P75" s="20">
        <f t="shared" si="35"/>
        <v>2231.25</v>
      </c>
      <c r="Q75" s="20"/>
      <c r="R75" s="20">
        <f t="shared" si="36"/>
        <v>1529.28</v>
      </c>
      <c r="S75" s="20">
        <f t="shared" si="37"/>
        <v>1610.6999999999998</v>
      </c>
      <c r="T75" s="21">
        <f t="shared" si="38"/>
        <v>8970.7199999999993</v>
      </c>
      <c r="U75" s="53">
        <f t="shared" si="20"/>
        <v>0</v>
      </c>
      <c r="V75" t="s">
        <v>340</v>
      </c>
      <c r="W75" t="s">
        <v>75</v>
      </c>
      <c r="X75" t="s">
        <v>336</v>
      </c>
      <c r="Y75" t="s">
        <v>341</v>
      </c>
      <c r="Z75">
        <v>908.73</v>
      </c>
      <c r="AA75">
        <v>10500</v>
      </c>
      <c r="AB75">
        <v>10500</v>
      </c>
      <c r="AC75">
        <v>1529.28</v>
      </c>
      <c r="AD75">
        <v>8970.7199999999993</v>
      </c>
      <c r="AE75" t="s">
        <v>342</v>
      </c>
      <c r="AF75">
        <v>200012510017213</v>
      </c>
      <c r="AG75">
        <v>745.5</v>
      </c>
      <c r="AH75">
        <v>120.75</v>
      </c>
      <c r="AI75">
        <v>744.45</v>
      </c>
    </row>
    <row r="76" spans="2:35" ht="15" customHeight="1" x14ac:dyDescent="0.2">
      <c r="B76" s="37"/>
      <c r="C76" s="35" t="s">
        <v>92</v>
      </c>
      <c r="D76" s="37"/>
      <c r="E76" s="37"/>
      <c r="F76" s="38"/>
      <c r="G76" s="40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</row>
    <row r="77" spans="2:35" ht="12.75" customHeight="1" x14ac:dyDescent="0.25">
      <c r="B77" s="16">
        <v>55</v>
      </c>
      <c r="C77" s="17" t="s">
        <v>114</v>
      </c>
      <c r="D77" s="18" t="s">
        <v>29</v>
      </c>
      <c r="E77" s="18" t="s">
        <v>118</v>
      </c>
      <c r="F77" s="18" t="s">
        <v>86</v>
      </c>
      <c r="G77" s="20">
        <v>10000</v>
      </c>
      <c r="H77" s="20">
        <v>2352.3200000000002</v>
      </c>
      <c r="I77" s="20"/>
      <c r="J77" s="20">
        <f t="shared" ref="J77:J82" si="39">+G77*2.87%</f>
        <v>287</v>
      </c>
      <c r="K77" s="20">
        <f t="shared" ref="K77:K82" si="40">G77*7.1%</f>
        <v>709.99999999999989</v>
      </c>
      <c r="L77" s="20">
        <f t="shared" ref="L77:L82" si="41">G77*1.15%</f>
        <v>115</v>
      </c>
      <c r="M77" s="20">
        <f t="shared" ref="M77:M82" si="42">+G77*3.04%</f>
        <v>304</v>
      </c>
      <c r="N77" s="20">
        <f t="shared" ref="N77:N82" si="43">G77*7.09%</f>
        <v>709</v>
      </c>
      <c r="O77" s="20"/>
      <c r="P77" s="20">
        <f t="shared" ref="P77:P82" si="44">J77+K77+L77+M77+N77</f>
        <v>2125</v>
      </c>
      <c r="Q77" s="20"/>
      <c r="R77" s="20">
        <f t="shared" ref="R77:R82" si="45">+J77+M77+O77+Q77+H77</f>
        <v>2943.32</v>
      </c>
      <c r="S77" s="20">
        <f t="shared" ref="S77:S82" si="46">+N77+L77+K77</f>
        <v>1534</v>
      </c>
      <c r="T77" s="21">
        <f t="shared" ref="T77:T82" si="47">+G77-R77</f>
        <v>7056.68</v>
      </c>
      <c r="U77" s="53">
        <f t="shared" ref="U77:U82" si="48">+T77-AD77</f>
        <v>0</v>
      </c>
      <c r="V77" t="s">
        <v>29</v>
      </c>
      <c r="W77" t="s">
        <v>350</v>
      </c>
      <c r="X77" t="s">
        <v>351</v>
      </c>
      <c r="Y77" t="s">
        <v>354</v>
      </c>
      <c r="Z77">
        <v>2352.3200000000002</v>
      </c>
      <c r="AA77">
        <v>10000</v>
      </c>
      <c r="AB77">
        <v>10000</v>
      </c>
      <c r="AC77">
        <v>2943.32</v>
      </c>
      <c r="AD77">
        <v>7056.68</v>
      </c>
      <c r="AE77" t="s">
        <v>355</v>
      </c>
      <c r="AF77">
        <v>200011000819990</v>
      </c>
      <c r="AG77">
        <v>710</v>
      </c>
      <c r="AH77">
        <v>115</v>
      </c>
      <c r="AI77">
        <v>709</v>
      </c>
    </row>
    <row r="78" spans="2:35" ht="15" customHeight="1" x14ac:dyDescent="0.25">
      <c r="B78" s="16">
        <f t="shared" si="10"/>
        <v>56</v>
      </c>
      <c r="C78" s="17" t="s">
        <v>114</v>
      </c>
      <c r="D78" s="18" t="s">
        <v>60</v>
      </c>
      <c r="E78" s="18" t="s">
        <v>118</v>
      </c>
      <c r="F78" s="18" t="s">
        <v>85</v>
      </c>
      <c r="G78" s="20">
        <v>10000</v>
      </c>
      <c r="H78" s="20">
        <v>2352.3200000000002</v>
      </c>
      <c r="I78" s="20"/>
      <c r="J78" s="20">
        <f t="shared" si="39"/>
        <v>287</v>
      </c>
      <c r="K78" s="20">
        <f t="shared" si="40"/>
        <v>709.99999999999989</v>
      </c>
      <c r="L78" s="20">
        <f t="shared" si="41"/>
        <v>115</v>
      </c>
      <c r="M78" s="20">
        <f t="shared" si="42"/>
        <v>304</v>
      </c>
      <c r="N78" s="20">
        <f t="shared" si="43"/>
        <v>709</v>
      </c>
      <c r="O78" s="20"/>
      <c r="P78" s="20">
        <f t="shared" si="44"/>
        <v>2125</v>
      </c>
      <c r="Q78" s="20"/>
      <c r="R78" s="20">
        <f t="shared" si="45"/>
        <v>2943.32</v>
      </c>
      <c r="S78" s="20">
        <f t="shared" si="46"/>
        <v>1534</v>
      </c>
      <c r="T78" s="21">
        <f t="shared" si="47"/>
        <v>7056.68</v>
      </c>
      <c r="U78" s="53">
        <f t="shared" si="48"/>
        <v>0</v>
      </c>
      <c r="V78" t="s">
        <v>60</v>
      </c>
      <c r="W78" t="s">
        <v>350</v>
      </c>
      <c r="X78" t="s">
        <v>351</v>
      </c>
      <c r="Y78" t="s">
        <v>371</v>
      </c>
      <c r="Z78">
        <v>2352.3200000000002</v>
      </c>
      <c r="AA78">
        <v>10000</v>
      </c>
      <c r="AB78">
        <v>10000</v>
      </c>
      <c r="AC78">
        <v>2943.32</v>
      </c>
      <c r="AD78">
        <v>7056.68</v>
      </c>
      <c r="AE78" t="s">
        <v>355</v>
      </c>
      <c r="AF78">
        <v>200011000819961</v>
      </c>
      <c r="AG78">
        <v>710</v>
      </c>
      <c r="AH78">
        <v>115</v>
      </c>
      <c r="AI78">
        <v>709</v>
      </c>
    </row>
    <row r="79" spans="2:35" ht="15" customHeight="1" x14ac:dyDescent="0.25">
      <c r="B79" s="16">
        <f t="shared" si="10"/>
        <v>57</v>
      </c>
      <c r="C79" s="17" t="s">
        <v>107</v>
      </c>
      <c r="D79" s="18" t="s">
        <v>40</v>
      </c>
      <c r="E79" s="18" t="s">
        <v>74</v>
      </c>
      <c r="F79" s="18" t="s">
        <v>86</v>
      </c>
      <c r="G79" s="20">
        <v>35000</v>
      </c>
      <c r="H79" s="20">
        <v>5866.7</v>
      </c>
      <c r="I79" s="20"/>
      <c r="J79" s="20">
        <f t="shared" si="39"/>
        <v>1004.5</v>
      </c>
      <c r="K79" s="20">
        <f t="shared" si="40"/>
        <v>2485</v>
      </c>
      <c r="L79" s="20">
        <f t="shared" si="41"/>
        <v>402.5</v>
      </c>
      <c r="M79" s="20">
        <f t="shared" si="42"/>
        <v>1064</v>
      </c>
      <c r="N79" s="20">
        <f t="shared" si="43"/>
        <v>2481.5</v>
      </c>
      <c r="O79" s="20"/>
      <c r="P79" s="20">
        <f t="shared" si="44"/>
        <v>7437.5</v>
      </c>
      <c r="Q79" s="20"/>
      <c r="R79" s="20">
        <f t="shared" si="45"/>
        <v>7935.2</v>
      </c>
      <c r="S79" s="20">
        <f t="shared" si="46"/>
        <v>5369</v>
      </c>
      <c r="T79" s="21">
        <f t="shared" si="47"/>
        <v>27064.799999999999</v>
      </c>
      <c r="U79" s="53">
        <f t="shared" si="48"/>
        <v>0</v>
      </c>
      <c r="V79" t="s">
        <v>40</v>
      </c>
      <c r="W79" t="s">
        <v>164</v>
      </c>
      <c r="X79" t="s">
        <v>336</v>
      </c>
      <c r="Y79" t="s">
        <v>198</v>
      </c>
      <c r="Z79">
        <v>5866.7</v>
      </c>
      <c r="AA79">
        <v>35000</v>
      </c>
      <c r="AB79">
        <v>35000</v>
      </c>
      <c r="AC79">
        <v>7935.2</v>
      </c>
      <c r="AD79">
        <v>27064.799999999999</v>
      </c>
      <c r="AE79" t="s">
        <v>199</v>
      </c>
      <c r="AF79">
        <v>200019601174374</v>
      </c>
      <c r="AG79">
        <v>2485</v>
      </c>
      <c r="AH79">
        <v>402.5</v>
      </c>
      <c r="AI79">
        <v>2481.5</v>
      </c>
    </row>
    <row r="80" spans="2:35" ht="15" x14ac:dyDescent="0.25">
      <c r="B80" s="16">
        <f t="shared" si="10"/>
        <v>58</v>
      </c>
      <c r="C80" s="17" t="s">
        <v>115</v>
      </c>
      <c r="D80" s="18" t="s">
        <v>66</v>
      </c>
      <c r="E80" s="18" t="s">
        <v>83</v>
      </c>
      <c r="F80" s="18" t="s">
        <v>85</v>
      </c>
      <c r="G80" s="20">
        <v>25000</v>
      </c>
      <c r="H80" s="20">
        <v>5880.69</v>
      </c>
      <c r="I80" s="20"/>
      <c r="J80" s="20">
        <f t="shared" si="39"/>
        <v>717.5</v>
      </c>
      <c r="K80" s="20">
        <f t="shared" si="40"/>
        <v>1774.9999999999998</v>
      </c>
      <c r="L80" s="20">
        <f t="shared" si="41"/>
        <v>287.5</v>
      </c>
      <c r="M80" s="20">
        <f t="shared" si="42"/>
        <v>760</v>
      </c>
      <c r="N80" s="20">
        <f t="shared" si="43"/>
        <v>1772.5000000000002</v>
      </c>
      <c r="O80" s="20"/>
      <c r="P80" s="20">
        <f t="shared" si="44"/>
        <v>5312.5</v>
      </c>
      <c r="Q80" s="20"/>
      <c r="R80" s="20">
        <f t="shared" si="45"/>
        <v>7358.19</v>
      </c>
      <c r="S80" s="20">
        <f t="shared" si="46"/>
        <v>3835</v>
      </c>
      <c r="T80" s="21">
        <f t="shared" si="47"/>
        <v>17641.810000000001</v>
      </c>
      <c r="U80" s="53">
        <f t="shared" si="48"/>
        <v>0</v>
      </c>
      <c r="V80" t="s">
        <v>66</v>
      </c>
      <c r="W80" t="s">
        <v>72</v>
      </c>
      <c r="X80" t="s">
        <v>336</v>
      </c>
      <c r="Y80" t="s">
        <v>276</v>
      </c>
      <c r="Z80">
        <v>5880.69</v>
      </c>
      <c r="AA80">
        <v>25000</v>
      </c>
      <c r="AB80">
        <v>25000</v>
      </c>
      <c r="AC80">
        <v>7358.19</v>
      </c>
      <c r="AD80">
        <v>17641.810000000001</v>
      </c>
      <c r="AE80" t="s">
        <v>277</v>
      </c>
      <c r="AF80">
        <v>200011000820099</v>
      </c>
      <c r="AG80">
        <v>1775</v>
      </c>
      <c r="AH80">
        <v>287.5</v>
      </c>
      <c r="AI80">
        <v>1772.5</v>
      </c>
    </row>
    <row r="81" spans="2:35" ht="15" customHeight="1" x14ac:dyDescent="0.25">
      <c r="B81" s="16">
        <f t="shared" si="10"/>
        <v>59</v>
      </c>
      <c r="C81" s="17" t="s">
        <v>316</v>
      </c>
      <c r="D81" s="18" t="s">
        <v>188</v>
      </c>
      <c r="E81" s="18" t="s">
        <v>189</v>
      </c>
      <c r="F81" s="18" t="s">
        <v>85</v>
      </c>
      <c r="G81" s="20">
        <v>5000</v>
      </c>
      <c r="H81" s="20">
        <v>705.67</v>
      </c>
      <c r="I81" s="20"/>
      <c r="J81" s="20">
        <f t="shared" si="39"/>
        <v>143.5</v>
      </c>
      <c r="K81" s="20">
        <f t="shared" si="40"/>
        <v>354.99999999999994</v>
      </c>
      <c r="L81" s="20">
        <f t="shared" si="41"/>
        <v>57.5</v>
      </c>
      <c r="M81" s="20">
        <f t="shared" si="42"/>
        <v>152</v>
      </c>
      <c r="N81" s="20">
        <f t="shared" si="43"/>
        <v>354.5</v>
      </c>
      <c r="O81" s="20"/>
      <c r="P81" s="20">
        <f t="shared" si="44"/>
        <v>1062.5</v>
      </c>
      <c r="Q81" s="20"/>
      <c r="R81" s="20">
        <f t="shared" si="45"/>
        <v>1001.17</v>
      </c>
      <c r="S81" s="20">
        <f t="shared" si="46"/>
        <v>767</v>
      </c>
      <c r="T81" s="21">
        <f t="shared" si="47"/>
        <v>3998.83</v>
      </c>
      <c r="U81" s="53">
        <f t="shared" si="48"/>
        <v>0</v>
      </c>
      <c r="V81" t="s">
        <v>188</v>
      </c>
      <c r="W81" t="s">
        <v>189</v>
      </c>
      <c r="X81" t="s">
        <v>336</v>
      </c>
      <c r="Y81" t="s">
        <v>190</v>
      </c>
      <c r="Z81">
        <v>705.67</v>
      </c>
      <c r="AA81">
        <v>5000</v>
      </c>
      <c r="AB81">
        <v>5000</v>
      </c>
      <c r="AC81">
        <v>1001.17</v>
      </c>
      <c r="AD81">
        <v>3998.83</v>
      </c>
      <c r="AE81" t="s">
        <v>191</v>
      </c>
      <c r="AF81">
        <v>200011000767055</v>
      </c>
      <c r="AG81">
        <v>355</v>
      </c>
      <c r="AH81">
        <v>57.5</v>
      </c>
      <c r="AI81">
        <v>354.5</v>
      </c>
    </row>
    <row r="82" spans="2:35" ht="12.75" customHeight="1" x14ac:dyDescent="0.25">
      <c r="B82" s="16">
        <f t="shared" si="10"/>
        <v>60</v>
      </c>
      <c r="C82" s="17" t="s">
        <v>116</v>
      </c>
      <c r="D82" s="25" t="s">
        <v>54</v>
      </c>
      <c r="E82" s="25" t="s">
        <v>118</v>
      </c>
      <c r="F82" s="18" t="s">
        <v>86</v>
      </c>
      <c r="G82" s="20">
        <v>10000</v>
      </c>
      <c r="H82" s="20">
        <v>2352.3200000000002</v>
      </c>
      <c r="I82" s="20"/>
      <c r="J82" s="20">
        <f t="shared" si="39"/>
        <v>287</v>
      </c>
      <c r="K82" s="20">
        <f t="shared" si="40"/>
        <v>709.99999999999989</v>
      </c>
      <c r="L82" s="20">
        <f t="shared" si="41"/>
        <v>115</v>
      </c>
      <c r="M82" s="20">
        <f t="shared" si="42"/>
        <v>304</v>
      </c>
      <c r="N82" s="20">
        <f t="shared" si="43"/>
        <v>709</v>
      </c>
      <c r="O82" s="20"/>
      <c r="P82" s="20">
        <f t="shared" si="44"/>
        <v>2125</v>
      </c>
      <c r="Q82" s="20"/>
      <c r="R82" s="20">
        <f t="shared" si="45"/>
        <v>2943.32</v>
      </c>
      <c r="S82" s="20">
        <f t="shared" si="46"/>
        <v>1534</v>
      </c>
      <c r="T82" s="21">
        <f t="shared" si="47"/>
        <v>7056.68</v>
      </c>
      <c r="U82" s="53">
        <f t="shared" si="48"/>
        <v>0</v>
      </c>
      <c r="V82" t="s">
        <v>54</v>
      </c>
      <c r="W82" t="s">
        <v>350</v>
      </c>
      <c r="X82" t="s">
        <v>351</v>
      </c>
      <c r="Y82" t="s">
        <v>368</v>
      </c>
      <c r="Z82">
        <v>2352.3200000000002</v>
      </c>
      <c r="AA82">
        <v>10000</v>
      </c>
      <c r="AB82">
        <v>10000</v>
      </c>
      <c r="AC82">
        <v>2943.32</v>
      </c>
      <c r="AD82">
        <v>7056.68</v>
      </c>
      <c r="AE82" t="s">
        <v>369</v>
      </c>
      <c r="AF82">
        <v>200011002032885</v>
      </c>
      <c r="AG82">
        <v>710</v>
      </c>
      <c r="AH82">
        <v>115</v>
      </c>
      <c r="AI82">
        <v>709</v>
      </c>
    </row>
    <row r="83" spans="2:35" ht="15" customHeight="1" x14ac:dyDescent="0.2">
      <c r="B83" s="12"/>
      <c r="C83" s="35" t="s">
        <v>87</v>
      </c>
      <c r="D83" s="12"/>
      <c r="E83" s="12"/>
      <c r="F83" s="38"/>
      <c r="G83" s="40"/>
      <c r="H83" s="40"/>
      <c r="I83" s="40"/>
      <c r="J83" s="40"/>
      <c r="K83" s="40"/>
      <c r="L83" s="41"/>
      <c r="M83" s="40"/>
      <c r="N83" s="40"/>
      <c r="O83" s="41"/>
      <c r="P83" s="41"/>
      <c r="Q83" s="41"/>
      <c r="R83" s="41"/>
      <c r="S83" s="41"/>
      <c r="T83" s="42"/>
    </row>
    <row r="84" spans="2:35" ht="12" customHeight="1" x14ac:dyDescent="0.25">
      <c r="B84" s="16">
        <v>61</v>
      </c>
      <c r="C84" s="17" t="s">
        <v>110</v>
      </c>
      <c r="D84" s="18" t="s">
        <v>69</v>
      </c>
      <c r="E84" s="18" t="s">
        <v>82</v>
      </c>
      <c r="F84" s="18" t="s">
        <v>86</v>
      </c>
      <c r="G84" s="20">
        <v>20000</v>
      </c>
      <c r="H84" s="20">
        <v>3279.22</v>
      </c>
      <c r="I84" s="20"/>
      <c r="J84" s="20">
        <f>+G84*2.87%</f>
        <v>574</v>
      </c>
      <c r="K84" s="20">
        <f>G84*7.1%</f>
        <v>1419.9999999999998</v>
      </c>
      <c r="L84" s="20">
        <f>G84*1.15%</f>
        <v>230</v>
      </c>
      <c r="M84" s="20">
        <f>+G84*3.04%</f>
        <v>608</v>
      </c>
      <c r="N84" s="20">
        <f>G84*7.09%</f>
        <v>1418</v>
      </c>
      <c r="O84" s="20"/>
      <c r="P84" s="20">
        <f>J84+K84+L84+M84+N84</f>
        <v>4250</v>
      </c>
      <c r="Q84" s="20"/>
      <c r="R84" s="20">
        <f>+J84+M84+O84+Q84+H84</f>
        <v>4461.2199999999993</v>
      </c>
      <c r="S84" s="20">
        <f>+N84+L84+K84</f>
        <v>3068</v>
      </c>
      <c r="T84" s="21">
        <f>+G84-R84</f>
        <v>15538.78</v>
      </c>
      <c r="U84" s="53">
        <f>+T84-AD84</f>
        <v>0</v>
      </c>
      <c r="V84" t="s">
        <v>69</v>
      </c>
      <c r="W84" t="s">
        <v>224</v>
      </c>
      <c r="X84" t="s">
        <v>336</v>
      </c>
      <c r="Y84" t="s">
        <v>234</v>
      </c>
      <c r="Z84">
        <v>3279.22</v>
      </c>
      <c r="AA84">
        <v>20000</v>
      </c>
      <c r="AB84">
        <v>20000</v>
      </c>
      <c r="AC84">
        <v>4461.22</v>
      </c>
      <c r="AD84">
        <v>15538.78</v>
      </c>
      <c r="AE84" t="s">
        <v>235</v>
      </c>
      <c r="AF84">
        <v>200013300110673</v>
      </c>
      <c r="AG84">
        <v>1420</v>
      </c>
      <c r="AH84">
        <v>230</v>
      </c>
      <c r="AI84">
        <v>1418</v>
      </c>
    </row>
    <row r="85" spans="2:35" ht="12" customHeight="1" x14ac:dyDescent="0.25">
      <c r="B85" s="16">
        <f t="shared" ref="B85:B87" si="49">1+B84</f>
        <v>62</v>
      </c>
      <c r="C85" s="50" t="s">
        <v>114</v>
      </c>
      <c r="D85" s="18" t="s">
        <v>31</v>
      </c>
      <c r="E85" s="18" t="s">
        <v>118</v>
      </c>
      <c r="F85" s="18" t="s">
        <v>85</v>
      </c>
      <c r="G85" s="20">
        <v>50000</v>
      </c>
      <c r="H85" s="20">
        <v>11761.32</v>
      </c>
      <c r="I85" s="20"/>
      <c r="J85" s="20">
        <f>+G85*2.87%</f>
        <v>1435</v>
      </c>
      <c r="K85" s="20">
        <f>G85*7.1%</f>
        <v>3549.9999999999995</v>
      </c>
      <c r="L85" s="20">
        <f>G85*1.15%</f>
        <v>575</v>
      </c>
      <c r="M85" s="20">
        <f>+G85*3.04%</f>
        <v>1520</v>
      </c>
      <c r="N85" s="20">
        <f>G85*7.09%</f>
        <v>3545.0000000000005</v>
      </c>
      <c r="O85" s="20"/>
      <c r="P85" s="20">
        <f>J85+K85+L85+M85+N85</f>
        <v>10625</v>
      </c>
      <c r="Q85" s="20"/>
      <c r="R85" s="20">
        <f>+J85+M85+O85+Q85+H85</f>
        <v>14716.32</v>
      </c>
      <c r="S85" s="20">
        <f>+N85+L85+K85</f>
        <v>7670</v>
      </c>
      <c r="T85" s="21">
        <f>+G85-R85</f>
        <v>35283.68</v>
      </c>
      <c r="U85" s="53">
        <f>+T85-AD85</f>
        <v>0</v>
      </c>
      <c r="V85" t="s">
        <v>31</v>
      </c>
      <c r="W85" t="s">
        <v>350</v>
      </c>
      <c r="X85" t="s">
        <v>351</v>
      </c>
      <c r="Y85" t="s">
        <v>356</v>
      </c>
      <c r="Z85">
        <v>11761.32</v>
      </c>
      <c r="AA85">
        <v>50000</v>
      </c>
      <c r="AB85">
        <v>50000</v>
      </c>
      <c r="AC85">
        <v>14716.32</v>
      </c>
      <c r="AD85">
        <v>35283.68</v>
      </c>
      <c r="AE85" t="s">
        <v>357</v>
      </c>
      <c r="AF85">
        <v>200010131505546</v>
      </c>
      <c r="AG85">
        <v>3550</v>
      </c>
      <c r="AH85">
        <v>575</v>
      </c>
      <c r="AI85">
        <v>3545</v>
      </c>
    </row>
    <row r="86" spans="2:35" ht="15" customHeight="1" x14ac:dyDescent="0.25">
      <c r="B86" s="16">
        <f t="shared" si="49"/>
        <v>63</v>
      </c>
      <c r="C86" s="17" t="s">
        <v>111</v>
      </c>
      <c r="D86" s="18" t="s">
        <v>52</v>
      </c>
      <c r="E86" s="18" t="s">
        <v>78</v>
      </c>
      <c r="F86" s="18" t="s">
        <v>85</v>
      </c>
      <c r="G86" s="20">
        <v>15000</v>
      </c>
      <c r="H86" s="20">
        <v>2822.67</v>
      </c>
      <c r="I86" s="20"/>
      <c r="J86" s="20">
        <f>+G86*2.87%</f>
        <v>430.5</v>
      </c>
      <c r="K86" s="20">
        <f>G86*7.1%</f>
        <v>1065</v>
      </c>
      <c r="L86" s="20">
        <f>G86*1.15%</f>
        <v>172.5</v>
      </c>
      <c r="M86" s="20">
        <f>+G86*3.04%</f>
        <v>456</v>
      </c>
      <c r="N86" s="20">
        <f>G86*7.09%</f>
        <v>1063.5</v>
      </c>
      <c r="O86" s="20"/>
      <c r="P86" s="20">
        <f>J86+K86+L86+M86+N86</f>
        <v>3187.5</v>
      </c>
      <c r="Q86" s="20"/>
      <c r="R86" s="20">
        <f>+J86+M86+O86+Q86+H86</f>
        <v>3709.17</v>
      </c>
      <c r="S86" s="20">
        <f>+N86+L86+K86</f>
        <v>2301</v>
      </c>
      <c r="T86" s="21">
        <f>+G86-R86</f>
        <v>11290.83</v>
      </c>
      <c r="U86" s="53">
        <f>+T86-AD86</f>
        <v>0</v>
      </c>
      <c r="V86" t="s">
        <v>52</v>
      </c>
      <c r="W86" t="s">
        <v>78</v>
      </c>
      <c r="X86" t="s">
        <v>336</v>
      </c>
      <c r="Y86" t="s">
        <v>215</v>
      </c>
      <c r="Z86">
        <v>2822.67</v>
      </c>
      <c r="AA86">
        <v>15000</v>
      </c>
      <c r="AB86">
        <v>15000</v>
      </c>
      <c r="AC86">
        <v>3709.17</v>
      </c>
      <c r="AD86">
        <v>11290.83</v>
      </c>
      <c r="AE86" t="s">
        <v>216</v>
      </c>
      <c r="AF86">
        <v>200010330474652</v>
      </c>
      <c r="AG86">
        <v>1065</v>
      </c>
      <c r="AH86">
        <v>172.5</v>
      </c>
      <c r="AI86">
        <v>1063.5</v>
      </c>
    </row>
    <row r="87" spans="2:35" ht="12" customHeight="1" x14ac:dyDescent="0.25">
      <c r="B87" s="16">
        <f t="shared" si="49"/>
        <v>64</v>
      </c>
      <c r="C87" s="17" t="s">
        <v>112</v>
      </c>
      <c r="D87" s="18" t="s">
        <v>44</v>
      </c>
      <c r="E87" s="18" t="s">
        <v>71</v>
      </c>
      <c r="F87" s="18" t="s">
        <v>85</v>
      </c>
      <c r="G87" s="20">
        <v>15000</v>
      </c>
      <c r="H87" s="20">
        <v>1148.32</v>
      </c>
      <c r="I87" s="20"/>
      <c r="J87" s="20">
        <f>+G87*2.87%</f>
        <v>430.5</v>
      </c>
      <c r="K87" s="20">
        <f>G87*7.1%</f>
        <v>1065</v>
      </c>
      <c r="L87" s="20">
        <f>G87*1.15%</f>
        <v>172.5</v>
      </c>
      <c r="M87" s="20">
        <f>+G87*3.04%</f>
        <v>456</v>
      </c>
      <c r="N87" s="20">
        <f>G87*7.09%</f>
        <v>1063.5</v>
      </c>
      <c r="O87" s="20"/>
      <c r="P87" s="20">
        <f>J87+K87+L87+M87+N87</f>
        <v>3187.5</v>
      </c>
      <c r="Q87" s="20"/>
      <c r="R87" s="20">
        <f>+J87+M87+O87+Q87+H87</f>
        <v>2034.82</v>
      </c>
      <c r="S87" s="20">
        <f>+N87+L87+K87</f>
        <v>2301</v>
      </c>
      <c r="T87" s="21">
        <f>+G87-R87</f>
        <v>12965.18</v>
      </c>
      <c r="U87" s="53">
        <f>+T87-AD87</f>
        <v>0</v>
      </c>
      <c r="V87" t="s">
        <v>44</v>
      </c>
      <c r="W87" t="s">
        <v>71</v>
      </c>
      <c r="X87" t="s">
        <v>336</v>
      </c>
      <c r="Y87" t="s">
        <v>249</v>
      </c>
      <c r="Z87">
        <v>1148.32</v>
      </c>
      <c r="AA87">
        <v>15000</v>
      </c>
      <c r="AB87">
        <v>15000</v>
      </c>
      <c r="AC87">
        <v>2034.82</v>
      </c>
      <c r="AD87">
        <v>12965.18</v>
      </c>
      <c r="AE87" t="s">
        <v>250</v>
      </c>
      <c r="AF87">
        <v>200012480091446</v>
      </c>
      <c r="AG87">
        <v>1065</v>
      </c>
      <c r="AH87">
        <v>172.5</v>
      </c>
      <c r="AI87">
        <v>1063.5</v>
      </c>
    </row>
    <row r="88" spans="2:35" x14ac:dyDescent="0.2">
      <c r="B88" s="22"/>
      <c r="C88" s="23"/>
      <c r="D88" s="23"/>
      <c r="E88" s="23"/>
      <c r="F88" s="30"/>
      <c r="G88" s="24">
        <f>SUM(G18:G87)</f>
        <v>1359840.45</v>
      </c>
      <c r="H88" s="24">
        <f t="shared" ref="H88:T88" si="50">SUM(H18:H87)</f>
        <v>260587.91000000012</v>
      </c>
      <c r="I88" s="24">
        <f t="shared" si="50"/>
        <v>0</v>
      </c>
      <c r="J88" s="24">
        <f t="shared" si="50"/>
        <v>39027.420914999995</v>
      </c>
      <c r="K88" s="24">
        <f t="shared" si="50"/>
        <v>96548.671950000004</v>
      </c>
      <c r="L88" s="24">
        <f t="shared" si="50"/>
        <v>15638.165175000002</v>
      </c>
      <c r="M88" s="24">
        <f t="shared" si="50"/>
        <v>41339.14968000001</v>
      </c>
      <c r="N88" s="24">
        <f t="shared" si="50"/>
        <v>96412.687904999984</v>
      </c>
      <c r="O88" s="24">
        <f t="shared" si="50"/>
        <v>0</v>
      </c>
      <c r="P88" s="24">
        <f t="shared" si="50"/>
        <v>288966.09562499996</v>
      </c>
      <c r="Q88" s="24">
        <f t="shared" si="50"/>
        <v>0</v>
      </c>
      <c r="R88" s="24">
        <f t="shared" si="50"/>
        <v>340954.48059500009</v>
      </c>
      <c r="S88" s="24">
        <f t="shared" si="50"/>
        <v>208599.52502999999</v>
      </c>
      <c r="T88" s="24">
        <f t="shared" si="50"/>
        <v>1018885.9694050004</v>
      </c>
    </row>
  </sheetData>
  <sortState xmlns:xlrd2="http://schemas.microsoft.com/office/spreadsheetml/2017/richdata2" ref="B18:AI87">
    <sortCondition ref="B18:B87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9" t="s">
        <v>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2:27" s="44" customFormat="1" ht="18" customHeight="1" x14ac:dyDescent="0.2">
      <c r="B11" s="60" t="s">
        <v>25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1" t="s">
        <v>153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2:27" x14ac:dyDescent="0.2">
      <c r="B14" s="54" t="s">
        <v>1</v>
      </c>
      <c r="C14" s="4"/>
      <c r="D14" s="62" t="s">
        <v>2</v>
      </c>
      <c r="E14" s="62" t="s">
        <v>3</v>
      </c>
      <c r="F14" s="63" t="s">
        <v>4</v>
      </c>
      <c r="G14" s="56" t="s">
        <v>5</v>
      </c>
      <c r="H14" s="56" t="s">
        <v>6</v>
      </c>
      <c r="I14" s="56" t="s">
        <v>7</v>
      </c>
      <c r="J14" s="54" t="s">
        <v>8</v>
      </c>
      <c r="K14" s="54"/>
      <c r="L14" s="54"/>
      <c r="M14" s="54"/>
      <c r="N14" s="54"/>
      <c r="O14" s="54"/>
      <c r="P14" s="54"/>
      <c r="Q14" s="28"/>
      <c r="R14" s="55" t="s">
        <v>9</v>
      </c>
      <c r="S14" s="55"/>
      <c r="T14" s="56" t="s">
        <v>10</v>
      </c>
    </row>
    <row r="15" spans="2:27" x14ac:dyDescent="0.2">
      <c r="B15" s="54"/>
      <c r="C15" s="6"/>
      <c r="D15" s="62"/>
      <c r="E15" s="62"/>
      <c r="F15" s="63"/>
      <c r="G15" s="56"/>
      <c r="H15" s="56"/>
      <c r="I15" s="56"/>
      <c r="J15" s="57" t="s">
        <v>11</v>
      </c>
      <c r="K15" s="57"/>
      <c r="L15" s="7"/>
      <c r="M15" s="57" t="s">
        <v>12</v>
      </c>
      <c r="N15" s="57"/>
      <c r="O15" s="58" t="s">
        <v>13</v>
      </c>
      <c r="P15" s="58" t="s">
        <v>14</v>
      </c>
      <c r="Q15" s="58" t="s">
        <v>15</v>
      </c>
      <c r="R15" s="58" t="s">
        <v>16</v>
      </c>
      <c r="S15" s="58" t="s">
        <v>17</v>
      </c>
      <c r="T15" s="56"/>
    </row>
    <row r="16" spans="2:27" s="9" customFormat="1" ht="24.75" x14ac:dyDescent="0.25">
      <c r="B16" s="54"/>
      <c r="C16" s="8" t="s">
        <v>18</v>
      </c>
      <c r="D16" s="62"/>
      <c r="E16" s="62"/>
      <c r="F16" s="63"/>
      <c r="G16" s="56"/>
      <c r="H16" s="56"/>
      <c r="I16" s="56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8"/>
      <c r="P16" s="58"/>
      <c r="Q16" s="58"/>
      <c r="R16" s="58"/>
      <c r="S16" s="58"/>
      <c r="T16" s="56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SEPTIEMBRE 2023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2023-10-16T13:23:31Z</cp:lastPrinted>
  <dcterms:created xsi:type="dcterms:W3CDTF">2022-02-17T13:31:29Z</dcterms:created>
  <dcterms:modified xsi:type="dcterms:W3CDTF">2023-10-16T13:23:48Z</dcterms:modified>
</cp:coreProperties>
</file>